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!! Школы меню 2021 г\!МЕНЮ школы летне-осенний 2021\ОВЗ двухразовое питание 2021\меню для ОВЗ осень-лето (Завтрак, Обед)\меню ОВЗ завтрак, обед от 12 до 17 лет\"/>
    </mc:Choice>
  </mc:AlternateContent>
  <bookViews>
    <workbookView xWindow="120" yWindow="120" windowWidth="9720" windowHeight="7320" tabRatio="895"/>
  </bookViews>
  <sheets>
    <sheet name="День1" sheetId="11" r:id="rId1"/>
    <sheet name="День 2" sheetId="31" r:id="rId2"/>
    <sheet name="День3" sheetId="7" r:id="rId3"/>
    <sheet name="День 4" sheetId="32" r:id="rId4"/>
    <sheet name="День 5" sheetId="16" r:id="rId5"/>
    <sheet name="День 6" sheetId="33" r:id="rId6"/>
    <sheet name="День 7" sheetId="2" r:id="rId7"/>
    <sheet name="День 8" sheetId="34" r:id="rId8"/>
    <sheet name="День 9" sheetId="19" r:id="rId9"/>
    <sheet name="День 10" sheetId="35" r:id="rId10"/>
    <sheet name="итого " sheetId="3" r:id="rId11"/>
    <sheet name="таблица повторов блюд" sheetId="36" r:id="rId12"/>
    <sheet name="ведомость" sheetId="30" r:id="rId13"/>
    <sheet name="приложение" sheetId="23" r:id="rId14"/>
  </sheets>
  <calcPr calcId="152511" iterateDelta="1E-4"/>
</workbook>
</file>

<file path=xl/calcChain.xml><?xml version="1.0" encoding="utf-8"?>
<calcChain xmlns="http://schemas.openxmlformats.org/spreadsheetml/2006/main">
  <c r="G10" i="2" l="1"/>
  <c r="I22" i="33"/>
  <c r="I23" i="7"/>
  <c r="I20" i="31"/>
  <c r="G17" i="2" l="1"/>
  <c r="G19" i="33" l="1"/>
  <c r="C22" i="2" l="1"/>
  <c r="C13" i="31" l="1"/>
  <c r="G12" i="19" l="1"/>
  <c r="I21" i="35"/>
  <c r="G19" i="35"/>
  <c r="I13" i="35"/>
  <c r="I22" i="19"/>
  <c r="G15" i="34"/>
  <c r="I23" i="34"/>
  <c r="I20" i="2" l="1"/>
  <c r="I12" i="2"/>
  <c r="I14" i="33" l="1"/>
  <c r="I14" i="16"/>
  <c r="I22" i="16"/>
  <c r="G20" i="16"/>
  <c r="I22" i="32"/>
  <c r="G19" i="32"/>
  <c r="I14" i="7"/>
  <c r="G10" i="31"/>
  <c r="G20" i="19" l="1"/>
  <c r="G12" i="16"/>
  <c r="G11" i="34"/>
  <c r="H14" i="19" l="1"/>
  <c r="J14" i="19"/>
  <c r="K14" i="19"/>
  <c r="L14" i="19"/>
  <c r="M14" i="19"/>
  <c r="N14" i="19"/>
  <c r="O14" i="19"/>
  <c r="H25" i="7"/>
  <c r="I25" i="7"/>
  <c r="J25" i="7"/>
  <c r="K25" i="7"/>
  <c r="L25" i="7"/>
  <c r="M25" i="7"/>
  <c r="N25" i="7"/>
  <c r="O25" i="7"/>
  <c r="H24" i="35"/>
  <c r="I24" i="35"/>
  <c r="J24" i="35"/>
  <c r="K24" i="35"/>
  <c r="L24" i="35"/>
  <c r="M24" i="35"/>
  <c r="N24" i="35"/>
  <c r="O24" i="35"/>
  <c r="I14" i="35"/>
  <c r="J14" i="35"/>
  <c r="K14" i="35"/>
  <c r="L14" i="35"/>
  <c r="M14" i="35"/>
  <c r="N14" i="35"/>
  <c r="O14" i="35"/>
  <c r="G10" i="19"/>
  <c r="H24" i="19"/>
  <c r="H25" i="19" s="1"/>
  <c r="J24" i="19"/>
  <c r="J25" i="19" s="1"/>
  <c r="K24" i="19"/>
  <c r="L24" i="19"/>
  <c r="M24" i="19"/>
  <c r="M25" i="19" s="1"/>
  <c r="N24" i="19"/>
  <c r="N25" i="19" s="1"/>
  <c r="O24" i="19"/>
  <c r="H25" i="34"/>
  <c r="J25" i="34"/>
  <c r="K25" i="34"/>
  <c r="L25" i="34"/>
  <c r="M25" i="34"/>
  <c r="N25" i="34"/>
  <c r="O25" i="34"/>
  <c r="H16" i="34"/>
  <c r="J16" i="34"/>
  <c r="K16" i="34"/>
  <c r="L16" i="34"/>
  <c r="M16" i="34"/>
  <c r="N16" i="34"/>
  <c r="O16" i="34"/>
  <c r="H22" i="2"/>
  <c r="I22" i="2"/>
  <c r="J22" i="2"/>
  <c r="K22" i="2"/>
  <c r="L22" i="2"/>
  <c r="M22" i="2"/>
  <c r="N22" i="2"/>
  <c r="O22" i="2"/>
  <c r="H13" i="2"/>
  <c r="I13" i="2"/>
  <c r="J13" i="2"/>
  <c r="K13" i="2"/>
  <c r="L13" i="2"/>
  <c r="M13" i="2"/>
  <c r="N13" i="2"/>
  <c r="O13" i="2"/>
  <c r="H25" i="33"/>
  <c r="I25" i="33"/>
  <c r="J25" i="33"/>
  <c r="K25" i="33"/>
  <c r="L25" i="33"/>
  <c r="M25" i="33"/>
  <c r="N25" i="33"/>
  <c r="O25" i="33"/>
  <c r="H16" i="33"/>
  <c r="I16" i="33"/>
  <c r="J16" i="33"/>
  <c r="K16" i="33"/>
  <c r="L16" i="33"/>
  <c r="L26" i="33" s="1"/>
  <c r="M16" i="33"/>
  <c r="N16" i="33"/>
  <c r="O16" i="33"/>
  <c r="H24" i="32"/>
  <c r="I24" i="32"/>
  <c r="J24" i="32"/>
  <c r="K24" i="32"/>
  <c r="L24" i="32"/>
  <c r="M24" i="32"/>
  <c r="N24" i="32"/>
  <c r="O24" i="32"/>
  <c r="J15" i="32"/>
  <c r="K15" i="32"/>
  <c r="L15" i="32"/>
  <c r="M15" i="32"/>
  <c r="N15" i="32"/>
  <c r="O15" i="32"/>
  <c r="H16" i="7"/>
  <c r="I16" i="7"/>
  <c r="J16" i="7"/>
  <c r="K16" i="7"/>
  <c r="L16" i="7"/>
  <c r="M16" i="7"/>
  <c r="N16" i="7"/>
  <c r="O16" i="7"/>
  <c r="H16" i="16"/>
  <c r="H25" i="16" s="1"/>
  <c r="J16" i="16"/>
  <c r="J25" i="16" s="1"/>
  <c r="K16" i="16"/>
  <c r="K25" i="16" s="1"/>
  <c r="L16" i="16"/>
  <c r="L25" i="16" s="1"/>
  <c r="M16" i="16"/>
  <c r="M25" i="16" s="1"/>
  <c r="N16" i="16"/>
  <c r="N25" i="16" s="1"/>
  <c r="O16" i="16"/>
  <c r="O25" i="16" s="1"/>
  <c r="N26" i="33" l="1"/>
  <c r="M26" i="33"/>
  <c r="H26" i="33"/>
  <c r="N26" i="7"/>
  <c r="J26" i="7"/>
  <c r="M26" i="7"/>
  <c r="K26" i="33"/>
  <c r="J26" i="33"/>
  <c r="H26" i="7"/>
  <c r="L26" i="7"/>
  <c r="L25" i="19"/>
  <c r="O25" i="19"/>
  <c r="K25" i="19"/>
  <c r="O23" i="2"/>
  <c r="N23" i="2"/>
  <c r="M23" i="2"/>
  <c r="L23" i="2"/>
  <c r="K23" i="2"/>
  <c r="J23" i="2"/>
  <c r="I23" i="2"/>
  <c r="H23" i="2"/>
  <c r="I26" i="33"/>
  <c r="O26" i="33"/>
  <c r="J25" i="32"/>
  <c r="O25" i="32"/>
  <c r="N25" i="32"/>
  <c r="L25" i="32"/>
  <c r="I26" i="7"/>
  <c r="O25" i="35"/>
  <c r="N25" i="35"/>
  <c r="M25" i="35"/>
  <c r="L25" i="35"/>
  <c r="K25" i="35"/>
  <c r="J25" i="35"/>
  <c r="I25" i="35"/>
  <c r="H26" i="34"/>
  <c r="K25" i="32"/>
  <c r="M25" i="32"/>
  <c r="O26" i="7"/>
  <c r="K26" i="7"/>
  <c r="O26" i="34"/>
  <c r="K26" i="34"/>
  <c r="N26" i="34"/>
  <c r="J26" i="34"/>
  <c r="L26" i="34"/>
  <c r="M26" i="34"/>
  <c r="H12" i="32"/>
  <c r="H15" i="32" s="1"/>
  <c r="H25" i="32" s="1"/>
  <c r="I14" i="34"/>
  <c r="I16" i="34" s="1"/>
  <c r="H12" i="35"/>
  <c r="H14" i="35" s="1"/>
  <c r="H25" i="35" s="1"/>
  <c r="I24" i="19"/>
  <c r="I25" i="34"/>
  <c r="I11" i="19"/>
  <c r="I14" i="19" s="1"/>
  <c r="I16" i="16"/>
  <c r="I25" i="16" s="1"/>
  <c r="H23" i="31"/>
  <c r="I23" i="31"/>
  <c r="J23" i="31"/>
  <c r="K23" i="31"/>
  <c r="L23" i="31"/>
  <c r="M23" i="31"/>
  <c r="N23" i="31"/>
  <c r="O23" i="31"/>
  <c r="H13" i="31"/>
  <c r="I13" i="31"/>
  <c r="J13" i="31"/>
  <c r="K13" i="31"/>
  <c r="L13" i="31"/>
  <c r="L24" i="31" s="1"/>
  <c r="M13" i="31"/>
  <c r="N13" i="31"/>
  <c r="O13" i="31"/>
  <c r="G25" i="33"/>
  <c r="F25" i="33"/>
  <c r="E25" i="33"/>
  <c r="D25" i="33"/>
  <c r="C25" i="33"/>
  <c r="I22" i="11"/>
  <c r="I13" i="32"/>
  <c r="I15" i="32" s="1"/>
  <c r="I25" i="32" s="1"/>
  <c r="C23" i="31"/>
  <c r="D23" i="31"/>
  <c r="E23" i="31"/>
  <c r="F23" i="31"/>
  <c r="G23" i="31"/>
  <c r="G22" i="31"/>
  <c r="G15" i="33"/>
  <c r="G23" i="35"/>
  <c r="G14" i="32"/>
  <c r="F24" i="35"/>
  <c r="E24" i="35"/>
  <c r="D24" i="35"/>
  <c r="G24" i="35"/>
  <c r="G14" i="35"/>
  <c r="F14" i="35"/>
  <c r="E14" i="35"/>
  <c r="D14" i="35"/>
  <c r="C14" i="35"/>
  <c r="G25" i="34"/>
  <c r="F25" i="34"/>
  <c r="E25" i="34"/>
  <c r="D25" i="34"/>
  <c r="C25" i="34"/>
  <c r="F16" i="34"/>
  <c r="E16" i="34"/>
  <c r="D16" i="34"/>
  <c r="G16" i="34"/>
  <c r="F16" i="33"/>
  <c r="E16" i="33"/>
  <c r="D16" i="33"/>
  <c r="C16" i="33"/>
  <c r="G13" i="33"/>
  <c r="G16" i="33" s="1"/>
  <c r="G24" i="32"/>
  <c r="F24" i="32"/>
  <c r="E24" i="32"/>
  <c r="D24" i="32"/>
  <c r="C24" i="32"/>
  <c r="G15" i="32"/>
  <c r="F15" i="32"/>
  <c r="E15" i="32"/>
  <c r="D15" i="32"/>
  <c r="C15" i="32"/>
  <c r="I24" i="31" l="1"/>
  <c r="I25" i="19"/>
  <c r="I26" i="34"/>
  <c r="H24" i="31"/>
  <c r="N24" i="31"/>
  <c r="J24" i="31"/>
  <c r="M24" i="31"/>
  <c r="O24" i="31"/>
  <c r="K24" i="31"/>
  <c r="F26" i="33"/>
  <c r="D26" i="34"/>
  <c r="G25" i="35"/>
  <c r="D25" i="35"/>
  <c r="E25" i="35"/>
  <c r="F25" i="35"/>
  <c r="F26" i="34"/>
  <c r="E26" i="34"/>
  <c r="G26" i="34"/>
  <c r="D26" i="33"/>
  <c r="E26" i="33"/>
  <c r="G26" i="33"/>
  <c r="D25" i="32"/>
  <c r="G25" i="32"/>
  <c r="E25" i="32"/>
  <c r="F25" i="32"/>
  <c r="H24" i="11"/>
  <c r="I24" i="11"/>
  <c r="J24" i="11"/>
  <c r="K24" i="11"/>
  <c r="L24" i="11"/>
  <c r="M24" i="11"/>
  <c r="N24" i="11"/>
  <c r="O24" i="11"/>
  <c r="H15" i="11"/>
  <c r="J15" i="11"/>
  <c r="K15" i="11"/>
  <c r="L15" i="11"/>
  <c r="M15" i="11"/>
  <c r="N15" i="11"/>
  <c r="O15" i="11"/>
  <c r="I13" i="11"/>
  <c r="I15" i="11" s="1"/>
  <c r="H25" i="11" l="1"/>
  <c r="K25" i="11"/>
  <c r="N25" i="11"/>
  <c r="J25" i="11"/>
  <c r="L25" i="11"/>
  <c r="O25" i="11"/>
  <c r="M25" i="11"/>
  <c r="I25" i="11"/>
  <c r="F13" i="31"/>
  <c r="E13" i="31"/>
  <c r="D13" i="31"/>
  <c r="G13" i="31"/>
  <c r="E15" i="11"/>
  <c r="F15" i="11"/>
  <c r="E24" i="11"/>
  <c r="F24" i="11"/>
  <c r="AG164" i="30"/>
  <c r="AF164" i="30"/>
  <c r="AE164" i="30"/>
  <c r="AD164" i="30"/>
  <c r="AC164" i="30"/>
  <c r="AB164" i="30"/>
  <c r="AA164" i="30"/>
  <c r="Z164" i="30"/>
  <c r="Y164" i="30"/>
  <c r="X164" i="30"/>
  <c r="W164" i="30"/>
  <c r="V164" i="30"/>
  <c r="U164" i="30"/>
  <c r="T164" i="30"/>
  <c r="S164" i="30"/>
  <c r="R164" i="30"/>
  <c r="Q164" i="30"/>
  <c r="P164" i="30"/>
  <c r="O164" i="30"/>
  <c r="N164" i="30"/>
  <c r="M164" i="30"/>
  <c r="L164" i="30"/>
  <c r="K164" i="30"/>
  <c r="J164" i="30"/>
  <c r="I164" i="30"/>
  <c r="H164" i="30"/>
  <c r="G164" i="30"/>
  <c r="F164" i="30"/>
  <c r="E164" i="30"/>
  <c r="D164" i="30"/>
  <c r="F25" i="11" l="1"/>
  <c r="E25" i="11"/>
  <c r="D24" i="31"/>
  <c r="E24" i="31"/>
  <c r="F24" i="31"/>
  <c r="G24" i="31"/>
  <c r="C24" i="19"/>
  <c r="C14" i="19"/>
  <c r="C16" i="7"/>
  <c r="G19" i="16" l="1"/>
  <c r="C16" i="16" l="1"/>
  <c r="G21" i="16"/>
  <c r="C25" i="7" l="1"/>
  <c r="G13" i="7" l="1"/>
  <c r="D14" i="19"/>
  <c r="E14" i="19"/>
  <c r="F14" i="19"/>
  <c r="G14" i="19"/>
  <c r="AG160" i="30" l="1"/>
  <c r="AF160" i="30"/>
  <c r="AE160" i="30"/>
  <c r="AD160" i="30"/>
  <c r="AC160" i="30"/>
  <c r="AB160" i="30"/>
  <c r="AA160" i="30"/>
  <c r="Z160" i="30"/>
  <c r="Y160" i="30"/>
  <c r="X160" i="30"/>
  <c r="W160" i="30"/>
  <c r="V160" i="30"/>
  <c r="U160" i="30"/>
  <c r="T160" i="30"/>
  <c r="S160" i="30"/>
  <c r="R160" i="30"/>
  <c r="Q160" i="30"/>
  <c r="P160" i="30"/>
  <c r="O160" i="30"/>
  <c r="N160" i="30"/>
  <c r="M160" i="30"/>
  <c r="L160" i="30"/>
  <c r="K160" i="30"/>
  <c r="J160" i="30"/>
  <c r="I160" i="30"/>
  <c r="H160" i="30"/>
  <c r="G160" i="30"/>
  <c r="F160" i="30"/>
  <c r="E160" i="30"/>
  <c r="D160" i="30"/>
  <c r="AG145" i="30"/>
  <c r="AF145" i="30"/>
  <c r="AE145" i="30"/>
  <c r="AD145" i="30"/>
  <c r="AC145" i="30"/>
  <c r="AB145" i="30"/>
  <c r="AA145" i="30"/>
  <c r="Z145" i="30"/>
  <c r="Y145" i="30"/>
  <c r="X145" i="30"/>
  <c r="W145" i="30"/>
  <c r="V145" i="30"/>
  <c r="U145" i="30"/>
  <c r="T145" i="30"/>
  <c r="S145" i="30"/>
  <c r="R145" i="30"/>
  <c r="Q145" i="30"/>
  <c r="P145" i="30"/>
  <c r="O145" i="30"/>
  <c r="N145" i="30"/>
  <c r="M145" i="30"/>
  <c r="L145" i="30"/>
  <c r="K145" i="30"/>
  <c r="J145" i="30"/>
  <c r="I145" i="30"/>
  <c r="H145" i="30"/>
  <c r="G145" i="30"/>
  <c r="F145" i="30"/>
  <c r="E145" i="30"/>
  <c r="D145" i="30"/>
  <c r="AG128" i="30"/>
  <c r="AF128" i="30"/>
  <c r="AE128" i="30"/>
  <c r="AD128" i="30"/>
  <c r="AC128" i="30"/>
  <c r="AB128" i="30"/>
  <c r="AA128" i="30"/>
  <c r="Z128" i="30"/>
  <c r="Y128" i="30"/>
  <c r="X128" i="30"/>
  <c r="W128" i="30"/>
  <c r="V128" i="30"/>
  <c r="U128" i="30"/>
  <c r="T128" i="30"/>
  <c r="S128" i="30"/>
  <c r="R128" i="30"/>
  <c r="Q128" i="30"/>
  <c r="P128" i="30"/>
  <c r="O128" i="30"/>
  <c r="N128" i="30"/>
  <c r="M128" i="30"/>
  <c r="L128" i="30"/>
  <c r="K128" i="30"/>
  <c r="J128" i="30"/>
  <c r="I128" i="30"/>
  <c r="H128" i="30"/>
  <c r="G128" i="30"/>
  <c r="F128" i="30"/>
  <c r="E128" i="30"/>
  <c r="D128" i="30"/>
  <c r="AF111" i="30"/>
  <c r="AE111" i="30"/>
  <c r="AD111" i="30"/>
  <c r="AC111" i="30"/>
  <c r="AB111" i="30"/>
  <c r="AA111" i="30"/>
  <c r="Z111" i="30"/>
  <c r="Y111" i="30"/>
  <c r="X111" i="30"/>
  <c r="W111" i="30"/>
  <c r="V111" i="30"/>
  <c r="U111" i="30"/>
  <c r="T111" i="30"/>
  <c r="S111" i="30"/>
  <c r="R111" i="30"/>
  <c r="Q111" i="30"/>
  <c r="P111" i="30"/>
  <c r="O111" i="30"/>
  <c r="N111" i="30"/>
  <c r="M111" i="30"/>
  <c r="L111" i="30"/>
  <c r="K111" i="30"/>
  <c r="J111" i="30"/>
  <c r="I111" i="30"/>
  <c r="H111" i="30"/>
  <c r="G111" i="30"/>
  <c r="F111" i="30"/>
  <c r="E111" i="30"/>
  <c r="D111" i="30"/>
  <c r="AF96" i="30"/>
  <c r="AE96" i="30"/>
  <c r="AD96" i="30"/>
  <c r="AC96" i="30"/>
  <c r="AB96" i="30"/>
  <c r="AA96" i="30"/>
  <c r="Z96" i="30"/>
  <c r="Y96" i="30"/>
  <c r="X96" i="30"/>
  <c r="W96" i="30"/>
  <c r="V96" i="30"/>
  <c r="U96" i="30"/>
  <c r="T96" i="30"/>
  <c r="S96" i="30"/>
  <c r="R96" i="30"/>
  <c r="Q96" i="30"/>
  <c r="P96" i="30"/>
  <c r="O96" i="30"/>
  <c r="N96" i="30"/>
  <c r="M96" i="30"/>
  <c r="L96" i="30"/>
  <c r="K96" i="30"/>
  <c r="J96" i="30"/>
  <c r="I96" i="30"/>
  <c r="H96" i="30"/>
  <c r="G96" i="30"/>
  <c r="F96" i="30"/>
  <c r="E96" i="30"/>
  <c r="D96" i="30"/>
  <c r="AG80" i="30"/>
  <c r="AF80" i="30"/>
  <c r="AE80" i="30"/>
  <c r="AD80" i="30"/>
  <c r="AC80" i="30"/>
  <c r="AB80" i="30"/>
  <c r="AA80" i="30"/>
  <c r="Z80" i="30"/>
  <c r="Y80" i="30"/>
  <c r="X80" i="30"/>
  <c r="W80" i="30"/>
  <c r="V80" i="30"/>
  <c r="U80" i="30"/>
  <c r="T80" i="30"/>
  <c r="S80" i="30"/>
  <c r="R80" i="30"/>
  <c r="Q80" i="30"/>
  <c r="P80" i="30"/>
  <c r="O80" i="30"/>
  <c r="N80" i="30"/>
  <c r="M80" i="30"/>
  <c r="L80" i="30"/>
  <c r="K80" i="30"/>
  <c r="J80" i="30"/>
  <c r="I80" i="30"/>
  <c r="H80" i="30"/>
  <c r="G80" i="30"/>
  <c r="F80" i="30"/>
  <c r="E80" i="30"/>
  <c r="D80" i="30"/>
  <c r="AG63" i="30"/>
  <c r="AF63" i="30"/>
  <c r="AE63" i="30"/>
  <c r="AD63" i="30"/>
  <c r="AC63" i="30"/>
  <c r="AB63" i="30"/>
  <c r="AA63" i="30"/>
  <c r="Z63" i="30"/>
  <c r="Y63" i="30"/>
  <c r="X63" i="30"/>
  <c r="W63" i="30"/>
  <c r="V63" i="30"/>
  <c r="U63" i="30"/>
  <c r="T63" i="30"/>
  <c r="S63" i="30"/>
  <c r="R63" i="30"/>
  <c r="Q63" i="30"/>
  <c r="P63" i="30"/>
  <c r="O63" i="30"/>
  <c r="N63" i="30"/>
  <c r="M63" i="30"/>
  <c r="L63" i="30"/>
  <c r="K63" i="30"/>
  <c r="J63" i="30"/>
  <c r="I63" i="30"/>
  <c r="H63" i="30"/>
  <c r="G63" i="30"/>
  <c r="F63" i="30"/>
  <c r="E63" i="30"/>
  <c r="D63" i="30"/>
  <c r="AF47" i="30"/>
  <c r="AE47" i="30"/>
  <c r="AD47" i="30"/>
  <c r="AC47" i="30"/>
  <c r="AB47" i="30"/>
  <c r="AA47" i="30"/>
  <c r="Z47" i="30"/>
  <c r="Y47" i="30"/>
  <c r="X47" i="30"/>
  <c r="W47" i="30"/>
  <c r="V47" i="30"/>
  <c r="U47" i="30"/>
  <c r="T47" i="30"/>
  <c r="S47" i="30"/>
  <c r="R47" i="30"/>
  <c r="Q47" i="30"/>
  <c r="P47" i="30"/>
  <c r="O47" i="30"/>
  <c r="N47" i="30"/>
  <c r="M47" i="30"/>
  <c r="L47" i="30"/>
  <c r="K47" i="30"/>
  <c r="J47" i="30"/>
  <c r="I47" i="30"/>
  <c r="H47" i="30"/>
  <c r="G47" i="30"/>
  <c r="F47" i="30"/>
  <c r="E47" i="30"/>
  <c r="D47" i="30"/>
  <c r="AG31" i="30"/>
  <c r="AF31" i="30"/>
  <c r="AE31" i="30"/>
  <c r="AD31" i="30"/>
  <c r="AC31" i="30"/>
  <c r="AB31" i="30"/>
  <c r="AA31" i="30"/>
  <c r="Z31" i="30"/>
  <c r="Y31" i="30"/>
  <c r="X31" i="30"/>
  <c r="W31" i="30"/>
  <c r="V31" i="30"/>
  <c r="U31" i="30"/>
  <c r="T31" i="30"/>
  <c r="S31" i="30"/>
  <c r="R31" i="30"/>
  <c r="Q31" i="30"/>
  <c r="P31" i="30"/>
  <c r="O31" i="30"/>
  <c r="N31" i="30"/>
  <c r="M31" i="30"/>
  <c r="L31" i="30"/>
  <c r="K31" i="30"/>
  <c r="J31" i="30"/>
  <c r="I31" i="30"/>
  <c r="H31" i="30"/>
  <c r="G31" i="30"/>
  <c r="F31" i="30"/>
  <c r="E31" i="30"/>
  <c r="D31" i="30"/>
  <c r="C15" i="11"/>
  <c r="AF17" i="30"/>
  <c r="AE17" i="30"/>
  <c r="AD17" i="30"/>
  <c r="AC17" i="30"/>
  <c r="AB17" i="30"/>
  <c r="AA17" i="30"/>
  <c r="Z17" i="30"/>
  <c r="Y17" i="30"/>
  <c r="X17" i="30"/>
  <c r="W17" i="30"/>
  <c r="V17" i="30"/>
  <c r="U17" i="30"/>
  <c r="T17" i="30"/>
  <c r="S17" i="30"/>
  <c r="R17" i="30"/>
  <c r="Q17" i="30"/>
  <c r="P17" i="30"/>
  <c r="O17" i="30"/>
  <c r="N17" i="30"/>
  <c r="M17" i="30"/>
  <c r="L17" i="30"/>
  <c r="K17" i="30"/>
  <c r="J17" i="30"/>
  <c r="I17" i="30"/>
  <c r="H17" i="30"/>
  <c r="G17" i="30"/>
  <c r="F17" i="30"/>
  <c r="E17" i="30"/>
  <c r="D17" i="30"/>
  <c r="H162" i="30" l="1"/>
  <c r="P162" i="30"/>
  <c r="T162" i="30"/>
  <c r="AF162" i="30"/>
  <c r="E162" i="30"/>
  <c r="I162" i="30"/>
  <c r="M162" i="30"/>
  <c r="Q162" i="30"/>
  <c r="U162" i="30"/>
  <c r="Y162" i="30"/>
  <c r="AC162" i="30"/>
  <c r="AG162" i="30"/>
  <c r="L162" i="30"/>
  <c r="AB162" i="30"/>
  <c r="X162" i="30"/>
  <c r="F162" i="30"/>
  <c r="J162" i="30"/>
  <c r="N162" i="30"/>
  <c r="R162" i="30"/>
  <c r="V162" i="30"/>
  <c r="Z162" i="30"/>
  <c r="AD162" i="30"/>
  <c r="G162" i="30"/>
  <c r="K162" i="30"/>
  <c r="W162" i="30"/>
  <c r="AA162" i="30"/>
  <c r="AE162" i="30"/>
  <c r="O162" i="30"/>
  <c r="D162" i="30"/>
  <c r="S162" i="30"/>
  <c r="AC165" i="30" l="1"/>
  <c r="AB165" i="30"/>
  <c r="P165" i="30"/>
  <c r="J165" i="30"/>
  <c r="Z165" i="30"/>
  <c r="D165" i="30"/>
  <c r="I165" i="30"/>
  <c r="Y165" i="30"/>
  <c r="M165" i="30"/>
  <c r="AA165" i="30"/>
  <c r="H165" i="30"/>
  <c r="T165" i="30"/>
  <c r="V165" i="30"/>
  <c r="X165" i="30"/>
  <c r="O165" i="30"/>
  <c r="U165" i="30"/>
  <c r="AE165" i="30"/>
  <c r="AG165" i="30"/>
  <c r="F165" i="30"/>
  <c r="L165" i="30"/>
  <c r="E165" i="30"/>
  <c r="K165" i="30"/>
  <c r="Q165" i="30"/>
  <c r="AF165" i="30"/>
  <c r="G165" i="30"/>
  <c r="N165" i="30"/>
  <c r="AD165" i="30"/>
  <c r="W165" i="30"/>
  <c r="R165" i="30"/>
  <c r="S165" i="30"/>
  <c r="D13" i="2"/>
  <c r="E13" i="2"/>
  <c r="F13" i="2"/>
  <c r="G13" i="2"/>
  <c r="D24" i="19" l="1"/>
  <c r="E24" i="19"/>
  <c r="F24" i="19"/>
  <c r="G24" i="19"/>
  <c r="D24" i="16" l="1"/>
  <c r="E24" i="16"/>
  <c r="F24" i="16"/>
  <c r="G24" i="16"/>
  <c r="D16" i="16" l="1"/>
  <c r="E16" i="16"/>
  <c r="F16" i="16"/>
  <c r="G16" i="16"/>
  <c r="G24" i="11"/>
  <c r="G15" i="11"/>
  <c r="G25" i="19"/>
  <c r="G25" i="7"/>
  <c r="G16" i="7"/>
  <c r="G22" i="2"/>
  <c r="F25" i="19"/>
  <c r="F25" i="7"/>
  <c r="F16" i="7"/>
  <c r="F22" i="2"/>
  <c r="E25" i="19"/>
  <c r="E25" i="7"/>
  <c r="E16" i="7"/>
  <c r="E22" i="2"/>
  <c r="D24" i="11"/>
  <c r="D15" i="11"/>
  <c r="D25" i="19"/>
  <c r="D25" i="7"/>
  <c r="D16" i="7"/>
  <c r="D22" i="2"/>
  <c r="G25" i="11" l="1"/>
  <c r="G25" i="16"/>
  <c r="D25" i="11"/>
  <c r="F23" i="2"/>
  <c r="G23" i="2"/>
  <c r="D23" i="2"/>
  <c r="G26" i="7"/>
  <c r="E26" i="7"/>
  <c r="F26" i="7"/>
  <c r="F25" i="16"/>
  <c r="D25" i="16"/>
  <c r="E25" i="16"/>
  <c r="E23" i="2"/>
  <c r="D26" i="7"/>
  <c r="F5" i="3" l="1"/>
  <c r="D5" i="3"/>
  <c r="E5" i="3"/>
  <c r="G4" i="3"/>
  <c r="G5" i="3" s="1"/>
  <c r="G6" i="3" s="1"/>
  <c r="F7" i="3" l="1"/>
  <c r="D7" i="3"/>
  <c r="F6" i="3"/>
  <c r="E6" i="3"/>
  <c r="D6" i="3"/>
</calcChain>
</file>

<file path=xl/sharedStrings.xml><?xml version="1.0" encoding="utf-8"?>
<sst xmlns="http://schemas.openxmlformats.org/spreadsheetml/2006/main" count="822" uniqueCount="210">
  <si>
    <t>№ рец</t>
  </si>
  <si>
    <t>Пищевые вещества</t>
  </si>
  <si>
    <t>Б</t>
  </si>
  <si>
    <t>Ж</t>
  </si>
  <si>
    <t>У</t>
  </si>
  <si>
    <t>Энергетическая ценность (ккал)</t>
  </si>
  <si>
    <t>Кофейный напиток</t>
  </si>
  <si>
    <t>Хлеб пшеничный</t>
  </si>
  <si>
    <t>Завтрак</t>
  </si>
  <si>
    <t>Обед</t>
  </si>
  <si>
    <t>Хлеб ржаной</t>
  </si>
  <si>
    <t>Всего:</t>
  </si>
  <si>
    <t>День 1</t>
  </si>
  <si>
    <t>Масса порций,г</t>
  </si>
  <si>
    <t>Какао с молоком</t>
  </si>
  <si>
    <t>Масло сливочное</t>
  </si>
  <si>
    <t>День 4</t>
  </si>
  <si>
    <t>Сыр</t>
  </si>
  <si>
    <t>День 5</t>
  </si>
  <si>
    <t>День 6</t>
  </si>
  <si>
    <t>День 7</t>
  </si>
  <si>
    <t>День 9</t>
  </si>
  <si>
    <t>Жаркое по-домашнему</t>
  </si>
  <si>
    <t>День 10</t>
  </si>
  <si>
    <t>Крупы, бобовые</t>
  </si>
  <si>
    <t>Картофель</t>
  </si>
  <si>
    <t>Творог</t>
  </si>
  <si>
    <t>Сметана</t>
  </si>
  <si>
    <t>Сахар</t>
  </si>
  <si>
    <t>Чай</t>
  </si>
  <si>
    <t>Какао</t>
  </si>
  <si>
    <t>Соль</t>
  </si>
  <si>
    <t>Сыр российский</t>
  </si>
  <si>
    <t>Суп молочный с макаронными изделиями</t>
  </si>
  <si>
    <t>Гуляш</t>
  </si>
  <si>
    <t>Омлет натуральный (на молоке)</t>
  </si>
  <si>
    <t>Чай с молоком</t>
  </si>
  <si>
    <t>Суп картофельный с мясными фрикадельками</t>
  </si>
  <si>
    <t>Плов из птицы</t>
  </si>
  <si>
    <t>Суп из овощей</t>
  </si>
  <si>
    <t>Капуста тушеная</t>
  </si>
  <si>
    <t>День 3</t>
  </si>
  <si>
    <t>Суп картофельный вегетарианский</t>
  </si>
  <si>
    <t xml:space="preserve">Шницель рыбный натуральный </t>
  </si>
  <si>
    <t xml:space="preserve">Рыба(филе) отварная </t>
  </si>
  <si>
    <t>Пюре картофельное</t>
  </si>
  <si>
    <t>День 2</t>
  </si>
  <si>
    <t>День 8</t>
  </si>
  <si>
    <t>пищевые вещества (г)</t>
  </si>
  <si>
    <t>энергетическая ценность (ккал)</t>
  </si>
  <si>
    <t>Помидор свежий</t>
  </si>
  <si>
    <t>Макаронные изделия отварные с маслом</t>
  </si>
  <si>
    <t xml:space="preserve">Каша жидкая (манная) </t>
  </si>
  <si>
    <t>Суп молочный с крупой (пшено)</t>
  </si>
  <si>
    <t>Компот из свежих плодов</t>
  </si>
  <si>
    <t>Суп картофельный с клёцками</t>
  </si>
  <si>
    <t>Борщ с мясом</t>
  </si>
  <si>
    <t>Щи из свежей капусты с картофелем</t>
  </si>
  <si>
    <t>Котлеты рублённые из птицы</t>
  </si>
  <si>
    <t>Каша вязкая (гречневая)</t>
  </si>
  <si>
    <t>Шницель рубленый (говядина)</t>
  </si>
  <si>
    <t>Борщ вегетарианский (мелкошинкованный)</t>
  </si>
  <si>
    <t>Итогоза завтрак:</t>
  </si>
  <si>
    <t>Итого за обед:</t>
  </si>
  <si>
    <r>
      <t xml:space="preserve">939 </t>
    </r>
    <r>
      <rPr>
        <vertAlign val="superscript"/>
        <sz val="10"/>
        <rFont val="Times New Roman"/>
        <family val="1"/>
        <charset val="204"/>
      </rPr>
      <t>4</t>
    </r>
  </si>
  <si>
    <r>
      <t xml:space="preserve">135 </t>
    </r>
    <r>
      <rPr>
        <vertAlign val="superscript"/>
        <sz val="10"/>
        <rFont val="Times New Roman"/>
        <family val="1"/>
        <charset val="204"/>
      </rPr>
      <t>1</t>
    </r>
  </si>
  <si>
    <t>Итого за завтрак:</t>
  </si>
  <si>
    <t>Свекольник</t>
  </si>
  <si>
    <t>Компот из сушеных фруктов</t>
  </si>
  <si>
    <t>Гарнир сложный (пюре картофельное и свекла тушёная в соусе)</t>
  </si>
  <si>
    <t>ПРИЛОЖЕНИЕ 1</t>
  </si>
  <si>
    <t>на 100 грамм съедобной части:</t>
  </si>
  <si>
    <t>Витамины (мг)</t>
  </si>
  <si>
    <t>Минеральные вещества (мг)</t>
  </si>
  <si>
    <r>
      <t xml:space="preserve"> B</t>
    </r>
    <r>
      <rPr>
        <vertAlign val="subscript"/>
        <sz val="11"/>
        <rFont val="Times New Roman"/>
        <family val="1"/>
        <charset val="204"/>
      </rPr>
      <t>1</t>
    </r>
  </si>
  <si>
    <t>C</t>
  </si>
  <si>
    <t>А</t>
  </si>
  <si>
    <t>E</t>
  </si>
  <si>
    <t>Ca</t>
  </si>
  <si>
    <t>P</t>
  </si>
  <si>
    <t>Mg</t>
  </si>
  <si>
    <t>Fe</t>
  </si>
  <si>
    <t>Яблоки</t>
  </si>
  <si>
    <t>Груши</t>
  </si>
  <si>
    <t>Апельсин</t>
  </si>
  <si>
    <t>Мандарин</t>
  </si>
  <si>
    <t>Банан</t>
  </si>
  <si>
    <t>Слива</t>
  </si>
  <si>
    <t>Виноград</t>
  </si>
  <si>
    <t>Земляника садовая</t>
  </si>
  <si>
    <t>Вишня</t>
  </si>
  <si>
    <t>Черешня</t>
  </si>
  <si>
    <t>Алыча</t>
  </si>
  <si>
    <t>Абрикос</t>
  </si>
  <si>
    <t>Персик</t>
  </si>
  <si>
    <t>50/50</t>
  </si>
  <si>
    <t>Пудинг из творога (запеченный)/     со сметаной</t>
  </si>
  <si>
    <r>
      <t>Фрукты свежие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(по сезону)</t>
    </r>
  </si>
  <si>
    <t>Плоды или ягоды свежие  (по сезону)</t>
  </si>
  <si>
    <t>Фрукты свежие (по сезону)</t>
  </si>
  <si>
    <t>Салат из свежих помидоров и огурцов</t>
  </si>
  <si>
    <t>Салат из белокачанной капусты</t>
  </si>
  <si>
    <t xml:space="preserve"> </t>
  </si>
  <si>
    <t xml:space="preserve">Каша жидкая (рисовая) </t>
  </si>
  <si>
    <t>Салат из свежих огурцов</t>
  </si>
  <si>
    <t>Суп молочный с крупой (хлопья овсяные"Геркулес")</t>
  </si>
  <si>
    <t>Салат из свежих помидоров с луком</t>
  </si>
  <si>
    <t>Запеканка рисовая с творогом</t>
  </si>
  <si>
    <r>
      <t xml:space="preserve">313 </t>
    </r>
    <r>
      <rPr>
        <vertAlign val="superscript"/>
        <sz val="10"/>
        <rFont val="Times New Roman"/>
        <family val="1"/>
        <charset val="204"/>
      </rPr>
      <t>4</t>
    </r>
  </si>
  <si>
    <t>Суп картофельный/ с рыбой</t>
  </si>
  <si>
    <t>Субпродукты</t>
  </si>
  <si>
    <t>№ рец.</t>
  </si>
  <si>
    <t>Название</t>
  </si>
  <si>
    <t>Выход, г, мл</t>
  </si>
  <si>
    <t>Хлеб ржан</t>
  </si>
  <si>
    <t>Хлеб пшенич</t>
  </si>
  <si>
    <t>Мука пшеничн</t>
  </si>
  <si>
    <t>Макарон. издел</t>
  </si>
  <si>
    <t xml:space="preserve">Овощи </t>
  </si>
  <si>
    <t>Фрукты свежие</t>
  </si>
  <si>
    <t>Сухофрукты</t>
  </si>
  <si>
    <t>Соки</t>
  </si>
  <si>
    <t>Мясо</t>
  </si>
  <si>
    <t>Птица</t>
  </si>
  <si>
    <t>Рыба</t>
  </si>
  <si>
    <t xml:space="preserve">Молоко </t>
  </si>
  <si>
    <t>Кисломолочные</t>
  </si>
  <si>
    <t>Масло слив</t>
  </si>
  <si>
    <t>Масло раст</t>
  </si>
  <si>
    <t>Кондит. изделия</t>
  </si>
  <si>
    <t>Дрожжи</t>
  </si>
  <si>
    <t>Кисломолочный продукт (м.д.ж. 2,5 %) промышленного производства в индивидуальной упаковке</t>
  </si>
  <si>
    <t>Отклонение (+/- 5 %)</t>
  </si>
  <si>
    <t>Кофейный</t>
  </si>
  <si>
    <t>Крахмал</t>
  </si>
  <si>
    <t>Яйцо, шт</t>
  </si>
  <si>
    <t>Всего за день</t>
  </si>
  <si>
    <t>Сок  натуральный промышленного производства в индивидуальной упаковке</t>
  </si>
  <si>
    <t>Итого за смену всего:</t>
  </si>
  <si>
    <t>Соотношение:</t>
  </si>
  <si>
    <t>Содержание в %</t>
  </si>
  <si>
    <t>Чай с сахаром</t>
  </si>
  <si>
    <t>Соки овощные, фруктовые и ягодные</t>
  </si>
  <si>
    <t>Кисель из сока плодового натурального</t>
  </si>
  <si>
    <t>200/50</t>
  </si>
  <si>
    <t>Запеканка из печени с рисом</t>
  </si>
  <si>
    <t>Кисель из ягод свежих</t>
  </si>
  <si>
    <t>ТТК № 2</t>
  </si>
  <si>
    <t>Пирожки с повидлом или пирожки с повидлом промышленного производства в индивидуальной упаковке</t>
  </si>
  <si>
    <t>ТТК № 3</t>
  </si>
  <si>
    <t xml:space="preserve">В предложенном варианте меню, фрукты используются в соответствии с  сезоном
</t>
  </si>
  <si>
    <t>Норма по СанПиН (суточная)</t>
  </si>
  <si>
    <t>ИТОГО (фактически за 10 дней)</t>
  </si>
  <si>
    <t>Норма по СанПиН на 10 дней</t>
  </si>
  <si>
    <t>Приём пищи, наименование блюда</t>
  </si>
  <si>
    <t>Среднее значение за 10 дней</t>
  </si>
  <si>
    <t>Среднее значение за 10 дней "Завтрак", %</t>
  </si>
  <si>
    <t>Среднее значение за 10 дней "Обед", %</t>
  </si>
  <si>
    <r>
      <t xml:space="preserve"> B</t>
    </r>
    <r>
      <rPr>
        <vertAlign val="subscript"/>
        <sz val="10"/>
        <rFont val="Times New Roman"/>
        <family val="1"/>
        <charset val="204"/>
      </rPr>
      <t>1</t>
    </r>
  </si>
  <si>
    <r>
      <t>День</t>
    </r>
    <r>
      <rPr>
        <sz val="11"/>
        <rFont val="Times New Roman"/>
        <family val="1"/>
        <charset val="204"/>
      </rPr>
      <t>: понедельник</t>
    </r>
  </si>
  <si>
    <r>
      <t>Неделя</t>
    </r>
    <r>
      <rPr>
        <sz val="11"/>
        <rFont val="Times New Roman"/>
        <family val="1"/>
        <charset val="204"/>
      </rPr>
      <t>:</t>
    </r>
  </si>
  <si>
    <t>первая</t>
  </si>
  <si>
    <r>
      <t>Сезон</t>
    </r>
    <r>
      <rPr>
        <sz val="11"/>
        <rFont val="Times New Roman"/>
        <family val="1"/>
        <charset val="204"/>
      </rPr>
      <t>: летне - осенний</t>
    </r>
  </si>
  <si>
    <r>
      <t>День</t>
    </r>
    <r>
      <rPr>
        <sz val="11"/>
        <rFont val="Times New Roman"/>
        <family val="1"/>
        <charset val="204"/>
      </rPr>
      <t>: вторник</t>
    </r>
  </si>
  <si>
    <r>
      <t>Фрукты свежие</t>
    </r>
    <r>
      <rPr>
        <sz val="8"/>
        <color indexed="10"/>
        <rFont val="Times New Roman"/>
        <family val="1"/>
        <charset val="204"/>
      </rPr>
      <t xml:space="preserve"> </t>
    </r>
    <r>
      <rPr>
        <sz val="8"/>
        <rFont val="Times New Roman"/>
        <family val="1"/>
        <charset val="204"/>
      </rPr>
      <t>(по сезону)</t>
    </r>
  </si>
  <si>
    <r>
      <t xml:space="preserve">135 </t>
    </r>
    <r>
      <rPr>
        <vertAlign val="superscript"/>
        <sz val="8"/>
        <rFont val="Times New Roman"/>
        <family val="1"/>
        <charset val="204"/>
      </rPr>
      <t>1</t>
    </r>
  </si>
  <si>
    <r>
      <t xml:space="preserve">939 </t>
    </r>
    <r>
      <rPr>
        <vertAlign val="superscript"/>
        <sz val="8"/>
        <rFont val="Times New Roman"/>
        <family val="1"/>
        <charset val="204"/>
      </rPr>
      <t>4</t>
    </r>
  </si>
  <si>
    <t>Сыр костромской (порциями)</t>
  </si>
  <si>
    <t xml:space="preserve">Хлеб ржаной </t>
  </si>
  <si>
    <t>Печенье сахарное</t>
  </si>
  <si>
    <t>Печенье</t>
  </si>
  <si>
    <t>ттк</t>
  </si>
  <si>
    <r>
      <t>День</t>
    </r>
    <r>
      <rPr>
        <sz val="11"/>
        <rFont val="Times New Roman"/>
        <family val="1"/>
        <charset val="204"/>
      </rPr>
      <t>: среда</t>
    </r>
  </si>
  <si>
    <r>
      <t>День</t>
    </r>
    <r>
      <rPr>
        <sz val="11"/>
        <rFont val="Times New Roman"/>
        <family val="1"/>
        <charset val="204"/>
      </rPr>
      <t>: четверг</t>
    </r>
  </si>
  <si>
    <r>
      <t>День</t>
    </r>
    <r>
      <rPr>
        <sz val="11"/>
        <rFont val="Times New Roman"/>
        <family val="1"/>
        <charset val="204"/>
      </rPr>
      <t>: пятница</t>
    </r>
  </si>
  <si>
    <t>вторая</t>
  </si>
  <si>
    <t>Кисель из сока плодового или ягодного натурального</t>
  </si>
  <si>
    <t>Яйца варенные</t>
  </si>
  <si>
    <t>1/2 шт</t>
  </si>
  <si>
    <r>
      <t>Возрастная категория</t>
    </r>
    <r>
      <rPr>
        <sz val="11"/>
        <rFont val="Times New Roman"/>
        <family val="1"/>
        <charset val="204"/>
      </rPr>
      <t>:от 12 до 17 лет</t>
    </r>
  </si>
  <si>
    <t>Суп картофельный с макаронными изделиями/с птицей</t>
  </si>
  <si>
    <t>250/20</t>
  </si>
  <si>
    <t>ТТК № 10</t>
  </si>
  <si>
    <t>200/10</t>
  </si>
  <si>
    <t xml:space="preserve">Каша вязкая гречневая </t>
  </si>
  <si>
    <t>Кисель из сушеных фруктов</t>
  </si>
  <si>
    <t>ТТК № 8</t>
  </si>
  <si>
    <t>Тефтели (2 - й вариант)</t>
  </si>
  <si>
    <t>ТТК № 9</t>
  </si>
  <si>
    <t>ТТК № 11</t>
  </si>
  <si>
    <t>ТТК № 12</t>
  </si>
  <si>
    <t>ТТК  № 13</t>
  </si>
  <si>
    <t>Рыба (филе) припущенная</t>
  </si>
  <si>
    <t>ТТК № 13</t>
  </si>
  <si>
    <t>Запеканка из творога/ со сгущен.молоком</t>
  </si>
  <si>
    <t>Запеканка из творога/ со сгущенным молоком</t>
  </si>
  <si>
    <t>200/20</t>
  </si>
  <si>
    <t>Печень, тушенная в соусе</t>
  </si>
  <si>
    <t>ТТК № 14</t>
  </si>
  <si>
    <t>Рагу из овощей</t>
  </si>
  <si>
    <t>ТТК № 15</t>
  </si>
  <si>
    <t>Рагу  овощное</t>
  </si>
  <si>
    <t>ИТОГО ЗА 10 ДНЕЙ</t>
  </si>
  <si>
    <t>Таблица повторов блюд</t>
  </si>
  <si>
    <t>Наименование блюд и кулинарных изделий</t>
  </si>
  <si>
    <t>Дни недели</t>
  </si>
  <si>
    <t>х</t>
  </si>
  <si>
    <t>Суп картофельный с макаронными изделиями</t>
  </si>
  <si>
    <t>Биточки рыбные, запеченные</t>
  </si>
  <si>
    <t>Запеканка из творога/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</si>
</sst>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21" x14ac:knownFonts="1">
    <font>
      <sz val="10"/>
      <name val="Arial"/>
    </font>
    <font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name val="Arial"/>
      <family val="2"/>
      <charset val="204"/>
    </font>
    <font>
      <vertAlign val="subscript"/>
      <sz val="11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i/>
      <sz val="10"/>
      <name val="Times New Roman"/>
      <family val="1"/>
      <charset val="204"/>
    </font>
    <font>
      <vertAlign val="subscript"/>
      <sz val="10"/>
      <name val="Times New Roman"/>
      <family val="1"/>
      <charset val="204"/>
    </font>
    <font>
      <sz val="8"/>
      <color indexed="10"/>
      <name val="Times New Roman"/>
      <family val="1"/>
      <charset val="204"/>
    </font>
    <font>
      <vertAlign val="superscript"/>
      <sz val="8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Border="1"/>
    <xf numFmtId="0" fontId="3" fillId="0" borderId="0" xfId="0" applyFont="1" applyBorder="1"/>
    <xf numFmtId="0" fontId="3" fillId="0" borderId="0" xfId="0" applyFont="1"/>
    <xf numFmtId="0" fontId="3" fillId="0" borderId="0" xfId="0" applyFont="1" applyBorder="1" applyAlignment="1">
      <alignment horizontal="justify"/>
    </xf>
    <xf numFmtId="0" fontId="7" fillId="0" borderId="1" xfId="0" applyFont="1" applyBorder="1" applyAlignment="1">
      <alignment horizontal="center" vertical="distributed"/>
    </xf>
    <xf numFmtId="0" fontId="7" fillId="0" borderId="0" xfId="0" applyFont="1" applyBorder="1"/>
    <xf numFmtId="0" fontId="3" fillId="2" borderId="1" xfId="0" applyFont="1" applyFill="1" applyBorder="1" applyAlignment="1">
      <alignment horizontal="center" vertical="distributed"/>
    </xf>
    <xf numFmtId="0" fontId="7" fillId="0" borderId="1" xfId="0" applyFont="1" applyBorder="1" applyAlignment="1">
      <alignment vertical="distributed"/>
    </xf>
    <xf numFmtId="0" fontId="7" fillId="0" borderId="1" xfId="0" applyFont="1" applyFill="1" applyBorder="1" applyAlignment="1">
      <alignment horizontal="center" vertical="distributed"/>
    </xf>
    <xf numFmtId="0" fontId="3" fillId="0" borderId="0" xfId="0" applyFont="1" applyFill="1" applyBorder="1"/>
    <xf numFmtId="0" fontId="7" fillId="0" borderId="0" xfId="0" applyFont="1" applyFill="1" applyBorder="1"/>
    <xf numFmtId="0" fontId="3" fillId="0" borderId="0" xfId="0" applyFont="1" applyFill="1"/>
    <xf numFmtId="49" fontId="3" fillId="0" borderId="1" xfId="0" applyNumberFormat="1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Border="1" applyAlignment="1">
      <alignment horizontal="justify"/>
    </xf>
    <xf numFmtId="0" fontId="7" fillId="2" borderId="1" xfId="0" applyFont="1" applyFill="1" applyBorder="1" applyAlignment="1">
      <alignment horizontal="center" vertical="distributed"/>
    </xf>
    <xf numFmtId="0" fontId="3" fillId="0" borderId="0" xfId="0" applyFont="1" applyAlignment="1">
      <alignment vertical="distributed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vertical="distributed"/>
    </xf>
    <xf numFmtId="0" fontId="3" fillId="0" borderId="0" xfId="0" applyFont="1" applyFill="1" applyAlignment="1">
      <alignment vertical="distributed"/>
    </xf>
    <xf numFmtId="0" fontId="3" fillId="0" borderId="0" xfId="0" applyFont="1" applyFill="1" applyAlignment="1">
      <alignment horizontal="center" vertical="distributed"/>
    </xf>
    <xf numFmtId="0" fontId="3" fillId="0" borderId="0" xfId="0" applyFont="1" applyFill="1" applyBorder="1" applyAlignment="1">
      <alignment horizontal="justify" vertical="distributed"/>
    </xf>
    <xf numFmtId="0" fontId="3" fillId="0" borderId="0" xfId="0" applyFont="1" applyAlignment="1">
      <alignment horizontal="center" vertical="distributed"/>
    </xf>
    <xf numFmtId="0" fontId="6" fillId="0" borderId="1" xfId="0" applyFont="1" applyFill="1" applyBorder="1" applyAlignment="1">
      <alignment horizontal="center" vertical="distributed"/>
    </xf>
    <xf numFmtId="0" fontId="6" fillId="0" borderId="4" xfId="0" applyFont="1" applyFill="1" applyBorder="1" applyAlignment="1">
      <alignment horizontal="center" vertical="distributed"/>
    </xf>
    <xf numFmtId="0" fontId="6" fillId="0" borderId="0" xfId="0" applyFont="1" applyBorder="1"/>
    <xf numFmtId="0" fontId="6" fillId="0" borderId="0" xfId="0" applyFont="1"/>
    <xf numFmtId="0" fontId="6" fillId="0" borderId="0" xfId="0" applyFont="1" applyFill="1" applyBorder="1"/>
    <xf numFmtId="0" fontId="5" fillId="0" borderId="0" xfId="0" applyFont="1" applyFill="1" applyBorder="1"/>
    <xf numFmtId="0" fontId="6" fillId="0" borderId="0" xfId="0" applyFont="1" applyFill="1"/>
    <xf numFmtId="0" fontId="1" fillId="0" borderId="0" xfId="0" applyFont="1" applyFill="1" applyAlignment="1">
      <alignment vertical="distributed"/>
    </xf>
    <xf numFmtId="1" fontId="16" fillId="4" borderId="1" xfId="0" applyNumberFormat="1" applyFont="1" applyFill="1" applyBorder="1" applyAlignment="1">
      <alignment horizontal="center" vertical="center" wrapText="1"/>
    </xf>
    <xf numFmtId="164" fontId="16" fillId="4" borderId="1" xfId="0" applyNumberFormat="1" applyFont="1" applyFill="1" applyBorder="1" applyAlignment="1">
      <alignment horizontal="center" vertical="center" wrapText="1"/>
    </xf>
    <xf numFmtId="1" fontId="15" fillId="4" borderId="1" xfId="0" applyNumberFormat="1" applyFont="1" applyFill="1" applyBorder="1" applyAlignment="1">
      <alignment horizontal="center" vertical="center" wrapText="1"/>
    </xf>
    <xf numFmtId="164" fontId="15" fillId="4" borderId="1" xfId="0" applyNumberFormat="1" applyFont="1" applyFill="1" applyBorder="1" applyAlignment="1">
      <alignment horizontal="center" vertical="center" wrapText="1"/>
    </xf>
    <xf numFmtId="164" fontId="15" fillId="5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1" fontId="15" fillId="6" borderId="1" xfId="0" applyNumberFormat="1" applyFont="1" applyFill="1" applyBorder="1" applyAlignment="1">
      <alignment horizontal="center" vertical="center"/>
    </xf>
    <xf numFmtId="164" fontId="15" fillId="6" borderId="1" xfId="0" applyNumberFormat="1" applyFont="1" applyFill="1" applyBorder="1" applyAlignment="1">
      <alignment horizontal="center" vertical="center"/>
    </xf>
    <xf numFmtId="164" fontId="15" fillId="7" borderId="1" xfId="0" applyNumberFormat="1" applyFont="1" applyFill="1" applyBorder="1" applyAlignment="1">
      <alignment horizontal="center" vertical="center"/>
    </xf>
    <xf numFmtId="1" fontId="16" fillId="3" borderId="1" xfId="0" applyNumberFormat="1" applyFont="1" applyFill="1" applyBorder="1" applyAlignment="1">
      <alignment horizontal="center" vertical="center"/>
    </xf>
    <xf numFmtId="164" fontId="16" fillId="3" borderId="1" xfId="0" applyNumberFormat="1" applyFont="1" applyFill="1" applyBorder="1" applyAlignment="1">
      <alignment horizontal="center" vertical="center" wrapText="1"/>
    </xf>
    <xf numFmtId="1" fontId="15" fillId="3" borderId="1" xfId="0" applyNumberFormat="1" applyFont="1" applyFill="1" applyBorder="1" applyAlignment="1">
      <alignment horizontal="center" vertical="center"/>
    </xf>
    <xf numFmtId="1" fontId="15" fillId="7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" fontId="16" fillId="7" borderId="1" xfId="0" applyNumberFormat="1" applyFont="1" applyFill="1" applyBorder="1" applyAlignment="1">
      <alignment horizontal="center" vertical="center"/>
    </xf>
    <xf numFmtId="164" fontId="16" fillId="7" borderId="1" xfId="0" applyNumberFormat="1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/>
    </xf>
    <xf numFmtId="1" fontId="16" fillId="8" borderId="1" xfId="0" applyNumberFormat="1" applyFont="1" applyFill="1" applyBorder="1" applyAlignment="1">
      <alignment horizontal="center" vertical="center"/>
    </xf>
    <xf numFmtId="164" fontId="16" fillId="8" borderId="1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9" fontId="3" fillId="0" borderId="4" xfId="0" applyNumberFormat="1" applyFont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justify" vertical="distributed"/>
    </xf>
    <xf numFmtId="0" fontId="3" fillId="0" borderId="4" xfId="0" applyFont="1" applyFill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7" fillId="0" borderId="4" xfId="0" applyFont="1" applyBorder="1" applyAlignment="1">
      <alignment vertical="distributed"/>
    </xf>
    <xf numFmtId="49" fontId="3" fillId="0" borderId="4" xfId="0" applyNumberFormat="1" applyFont="1" applyFill="1" applyBorder="1" applyAlignment="1">
      <alignment horizontal="justify" vertical="distributed"/>
    </xf>
    <xf numFmtId="49" fontId="7" fillId="0" borderId="4" xfId="0" applyNumberFormat="1" applyFont="1" applyBorder="1" applyAlignment="1">
      <alignment horizontal="center" vertical="distributed"/>
    </xf>
    <xf numFmtId="0" fontId="7" fillId="0" borderId="4" xfId="0" applyFont="1" applyFill="1" applyBorder="1" applyAlignment="1">
      <alignment vertical="distributed"/>
    </xf>
    <xf numFmtId="0" fontId="3" fillId="2" borderId="4" xfId="0" applyFont="1" applyFill="1" applyBorder="1" applyAlignment="1">
      <alignment vertical="distributed"/>
    </xf>
    <xf numFmtId="2" fontId="15" fillId="6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15" fillId="3" borderId="1" xfId="0" applyNumberFormat="1" applyFont="1" applyFill="1" applyBorder="1" applyAlignment="1">
      <alignment horizontal="center" vertical="center"/>
    </xf>
    <xf numFmtId="2" fontId="16" fillId="6" borderId="1" xfId="0" applyNumberFormat="1" applyFont="1" applyFill="1" applyBorder="1" applyAlignment="1">
      <alignment horizontal="center" vertical="center"/>
    </xf>
    <xf numFmtId="2" fontId="16" fillId="8" borderId="1" xfId="0" applyNumberFormat="1" applyFont="1" applyFill="1" applyBorder="1" applyAlignment="1">
      <alignment horizontal="center" vertical="center"/>
    </xf>
    <xf numFmtId="2" fontId="15" fillId="7" borderId="7" xfId="0" applyNumberFormat="1" applyFont="1" applyFill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2" fontId="15" fillId="7" borderId="1" xfId="0" applyNumberFormat="1" applyFont="1" applyFill="1" applyBorder="1" applyAlignment="1">
      <alignment horizontal="center" vertical="center"/>
    </xf>
    <xf numFmtId="165" fontId="15" fillId="0" borderId="1" xfId="0" applyNumberFormat="1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distributed"/>
    </xf>
    <xf numFmtId="0" fontId="17" fillId="0" borderId="1" xfId="0" applyFont="1" applyBorder="1" applyAlignment="1">
      <alignment horizontal="center" vertical="distributed"/>
    </xf>
    <xf numFmtId="0" fontId="3" fillId="0" borderId="4" xfId="0" applyFont="1" applyFill="1" applyBorder="1" applyAlignment="1">
      <alignment horizontal="left" vertical="distributed"/>
    </xf>
    <xf numFmtId="0" fontId="3" fillId="0" borderId="1" xfId="0" applyFont="1" applyFill="1" applyBorder="1" applyAlignment="1">
      <alignment horizontal="center" vertical="distributed"/>
    </xf>
    <xf numFmtId="2" fontId="3" fillId="7" borderId="1" xfId="0" applyNumberFormat="1" applyFont="1" applyFill="1" applyBorder="1" applyAlignment="1">
      <alignment horizontal="left" vertical="center" wrapText="1"/>
    </xf>
    <xf numFmtId="1" fontId="3" fillId="0" borderId="1" xfId="0" applyNumberFormat="1" applyFont="1" applyFill="1" applyBorder="1" applyAlignment="1">
      <alignment horizontal="center" vertical="center" wrapText="1"/>
    </xf>
    <xf numFmtId="1" fontId="3" fillId="7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distributed"/>
    </xf>
    <xf numFmtId="0" fontId="3" fillId="0" borderId="0" xfId="0" applyFont="1" applyBorder="1" applyAlignment="1">
      <alignment vertical="distributed"/>
    </xf>
    <xf numFmtId="0" fontId="3" fillId="0" borderId="0" xfId="0" applyFont="1" applyFill="1" applyBorder="1" applyAlignment="1">
      <alignment vertical="distributed"/>
    </xf>
    <xf numFmtId="0" fontId="3" fillId="0" borderId="0" xfId="0" applyFont="1" applyFill="1" applyAlignment="1">
      <alignment vertical="distributed"/>
    </xf>
    <xf numFmtId="0" fontId="3" fillId="0" borderId="1" xfId="0" applyFont="1" applyBorder="1" applyAlignment="1">
      <alignment horizontal="center" vertical="distributed"/>
    </xf>
    <xf numFmtId="164" fontId="16" fillId="6" borderId="1" xfId="0" applyNumberFormat="1" applyFont="1" applyFill="1" applyBorder="1" applyAlignment="1">
      <alignment horizontal="left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distributed"/>
    </xf>
    <xf numFmtId="0" fontId="11" fillId="0" borderId="0" xfId="0" applyFont="1" applyAlignment="1">
      <alignment vertical="distributed"/>
    </xf>
    <xf numFmtId="0" fontId="7" fillId="0" borderId="4" xfId="0" applyFont="1" applyFill="1" applyBorder="1" applyAlignment="1">
      <alignment horizontal="center" vertical="distributed"/>
    </xf>
    <xf numFmtId="0" fontId="11" fillId="0" borderId="0" xfId="0" applyFont="1" applyAlignment="1"/>
    <xf numFmtId="0" fontId="3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vertical="distributed"/>
    </xf>
    <xf numFmtId="2" fontId="3" fillId="0" borderId="1" xfId="0" applyNumberFormat="1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distributed"/>
    </xf>
    <xf numFmtId="2" fontId="3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Alignment="1">
      <alignment horizontal="left"/>
    </xf>
    <xf numFmtId="0" fontId="6" fillId="0" borderId="0" xfId="0" applyFont="1" applyFill="1" applyBorder="1" applyAlignment="1">
      <alignment horizontal="center" vertical="distributed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Alignment="1"/>
    <xf numFmtId="0" fontId="5" fillId="0" borderId="3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distributed"/>
    </xf>
    <xf numFmtId="0" fontId="15" fillId="0" borderId="4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distributed"/>
    </xf>
    <xf numFmtId="0" fontId="15" fillId="0" borderId="4" xfId="0" applyFont="1" applyBorder="1" applyAlignment="1">
      <alignment horizontal="left" vertical="center" wrapText="1"/>
    </xf>
    <xf numFmtId="49" fontId="15" fillId="0" borderId="4" xfId="0" applyNumberFormat="1" applyFont="1" applyBorder="1" applyAlignment="1">
      <alignment horizontal="left" vertical="center" wrapText="1"/>
    </xf>
    <xf numFmtId="0" fontId="15" fillId="0" borderId="4" xfId="0" applyFont="1" applyFill="1" applyBorder="1" applyAlignment="1">
      <alignment vertical="distributed"/>
    </xf>
    <xf numFmtId="0" fontId="15" fillId="0" borderId="2" xfId="0" applyFont="1" applyFill="1" applyBorder="1" applyAlignment="1">
      <alignment horizontal="center" vertical="center"/>
    </xf>
    <xf numFmtId="2" fontId="15" fillId="7" borderId="1" xfId="0" applyNumberFormat="1" applyFont="1" applyFill="1" applyBorder="1" applyAlignment="1">
      <alignment vertical="center" wrapText="1"/>
    </xf>
    <xf numFmtId="1" fontId="15" fillId="0" borderId="1" xfId="0" applyNumberFormat="1" applyFont="1" applyBorder="1" applyAlignment="1">
      <alignment horizontal="center" vertical="center"/>
    </xf>
    <xf numFmtId="49" fontId="15" fillId="0" borderId="4" xfId="0" applyNumberFormat="1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distributed"/>
    </xf>
    <xf numFmtId="0" fontId="15" fillId="0" borderId="4" xfId="0" applyFont="1" applyBorder="1" applyAlignment="1">
      <alignment vertical="distributed"/>
    </xf>
    <xf numFmtId="1" fontId="15" fillId="0" borderId="1" xfId="0" applyNumberFormat="1" applyFont="1" applyFill="1" applyBorder="1" applyAlignment="1">
      <alignment horizontal="center" vertical="center" wrapText="1"/>
    </xf>
    <xf numFmtId="2" fontId="15" fillId="7" borderId="1" xfId="0" applyNumberFormat="1" applyFont="1" applyFill="1" applyBorder="1" applyAlignment="1">
      <alignment horizontal="left" vertical="center" wrapText="1"/>
    </xf>
    <xf numFmtId="1" fontId="15" fillId="7" borderId="1" xfId="0" applyNumberFormat="1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vertical="distributed"/>
    </xf>
    <xf numFmtId="0" fontId="15" fillId="0" borderId="4" xfId="0" applyFont="1" applyBorder="1" applyAlignment="1">
      <alignment horizontal="justify" vertical="distributed"/>
    </xf>
    <xf numFmtId="49" fontId="15" fillId="0" borderId="4" xfId="0" applyNumberFormat="1" applyFont="1" applyBorder="1" applyAlignment="1">
      <alignment horizontal="justify" vertical="distributed"/>
    </xf>
    <xf numFmtId="49" fontId="15" fillId="0" borderId="4" xfId="0" applyNumberFormat="1" applyFont="1" applyFill="1" applyBorder="1" applyAlignment="1">
      <alignment horizontal="justify" vertical="distributed"/>
    </xf>
    <xf numFmtId="0" fontId="15" fillId="0" borderId="4" xfId="0" applyFont="1" applyFill="1" applyBorder="1" applyAlignment="1">
      <alignment horizontal="justify" vertical="distributed"/>
    </xf>
    <xf numFmtId="0" fontId="16" fillId="0" borderId="1" xfId="0" applyFont="1" applyFill="1" applyBorder="1" applyAlignment="1">
      <alignment horizontal="center" vertical="distributed"/>
    </xf>
    <xf numFmtId="0" fontId="15" fillId="0" borderId="4" xfId="0" applyFont="1" applyFill="1" applyBorder="1" applyAlignment="1">
      <alignment horizontal="left" vertical="distributed"/>
    </xf>
    <xf numFmtId="0" fontId="15" fillId="0" borderId="2" xfId="0" applyFont="1" applyBorder="1" applyAlignment="1">
      <alignment vertical="distributed"/>
    </xf>
    <xf numFmtId="0" fontId="15" fillId="2" borderId="4" xfId="0" applyFont="1" applyFill="1" applyBorder="1" applyAlignment="1">
      <alignment vertical="distributed"/>
    </xf>
    <xf numFmtId="1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 wrapText="1"/>
    </xf>
    <xf numFmtId="2" fontId="3" fillId="0" borderId="1" xfId="0" applyNumberFormat="1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2" fontId="2" fillId="0" borderId="0" xfId="0" applyNumberFormat="1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distributed"/>
    </xf>
    <xf numFmtId="49" fontId="7" fillId="0" borderId="4" xfId="0" applyNumberFormat="1" applyFont="1" applyFill="1" applyBorder="1" applyAlignment="1">
      <alignment horizontal="center" vertical="distributed"/>
    </xf>
    <xf numFmtId="0" fontId="10" fillId="0" borderId="0" xfId="0" applyFont="1" applyAlignment="1">
      <alignment vertical="distributed"/>
    </xf>
    <xf numFmtId="0" fontId="1" fillId="0" borderId="0" xfId="0" applyFont="1" applyBorder="1" applyAlignment="1">
      <alignment vertical="distributed"/>
    </xf>
    <xf numFmtId="0" fontId="1" fillId="0" borderId="0" xfId="0" applyFont="1" applyBorder="1"/>
    <xf numFmtId="0" fontId="10" fillId="0" borderId="0" xfId="0" applyFont="1" applyAlignment="1"/>
    <xf numFmtId="0" fontId="1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2" fontId="3" fillId="7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3" fillId="0" borderId="7" xfId="0" applyNumberFormat="1" applyFont="1" applyFill="1" applyBorder="1" applyAlignment="1">
      <alignment vertical="center" wrapText="1"/>
    </xf>
    <xf numFmtId="1" fontId="3" fillId="0" borderId="1" xfId="0" applyNumberFormat="1" applyFont="1" applyFill="1" applyBorder="1" applyAlignment="1">
      <alignment horizontal="center"/>
    </xf>
    <xf numFmtId="1" fontId="3" fillId="0" borderId="7" xfId="0" applyNumberFormat="1" applyFont="1" applyFill="1" applyBorder="1" applyAlignment="1">
      <alignment horizontal="center" vertical="center"/>
    </xf>
    <xf numFmtId="0" fontId="3" fillId="0" borderId="1" xfId="0" applyFont="1" applyBorder="1"/>
    <xf numFmtId="49" fontId="3" fillId="0" borderId="1" xfId="0" applyNumberFormat="1" applyFont="1" applyBorder="1" applyAlignment="1">
      <alignment vertical="distributed"/>
    </xf>
    <xf numFmtId="2" fontId="7" fillId="0" borderId="1" xfId="0" applyNumberFormat="1" applyFont="1" applyBorder="1" applyAlignment="1">
      <alignment horizontal="center" vertical="center"/>
    </xf>
    <xf numFmtId="0" fontId="3" fillId="0" borderId="1" xfId="0" applyFont="1" applyFill="1" applyBorder="1" applyAlignment="1">
      <alignment vertical="distributed"/>
    </xf>
    <xf numFmtId="0" fontId="3" fillId="0" borderId="1" xfId="0" applyFont="1" applyFill="1" applyBorder="1"/>
    <xf numFmtId="49" fontId="3" fillId="0" borderId="4" xfId="0" applyNumberFormat="1" applyFont="1" applyFill="1" applyBorder="1" applyAlignment="1">
      <alignment horizontal="justify" vertical="center"/>
    </xf>
    <xf numFmtId="0" fontId="3" fillId="0" borderId="0" xfId="0" applyFont="1" applyFill="1" applyBorder="1" applyAlignment="1">
      <alignment vertical="center"/>
    </xf>
    <xf numFmtId="2" fontId="7" fillId="0" borderId="1" xfId="0" applyNumberFormat="1" applyFont="1" applyFill="1" applyBorder="1" applyAlignment="1">
      <alignment horizontal="center" vertical="center" wrapText="1"/>
    </xf>
    <xf numFmtId="2" fontId="3" fillId="7" borderId="7" xfId="0" applyNumberFormat="1" applyFont="1" applyFill="1" applyBorder="1" applyAlignment="1">
      <alignment horizontal="left" vertical="center" wrapText="1"/>
    </xf>
    <xf numFmtId="1" fontId="3" fillId="7" borderId="7" xfId="0" applyNumberFormat="1" applyFont="1" applyFill="1" applyBorder="1" applyAlignment="1">
      <alignment horizontal="center" vertical="center" wrapText="1"/>
    </xf>
    <xf numFmtId="2" fontId="15" fillId="7" borderId="7" xfId="0" applyNumberFormat="1" applyFont="1" applyFill="1" applyBorder="1" applyAlignment="1">
      <alignment horizontal="left" vertical="center" wrapText="1"/>
    </xf>
    <xf numFmtId="1" fontId="15" fillId="7" borderId="7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distributed"/>
    </xf>
    <xf numFmtId="1" fontId="6" fillId="0" borderId="1" xfId="0" applyNumberFormat="1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1" fontId="3" fillId="0" borderId="4" xfId="0" applyNumberFormat="1" applyFont="1" applyFill="1" applyBorder="1" applyAlignment="1">
      <alignment horizontal="center" vertical="center"/>
    </xf>
    <xf numFmtId="2" fontId="3" fillId="0" borderId="8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distributed"/>
    </xf>
    <xf numFmtId="0" fontId="4" fillId="0" borderId="1" xfId="0" applyFont="1" applyFill="1" applyBorder="1" applyAlignment="1">
      <alignment horizontal="center"/>
    </xf>
    <xf numFmtId="4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distributed"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6" fillId="0" borderId="0" xfId="0" applyFont="1" applyFill="1" applyAlignment="1">
      <alignment horizontal="justify" vertical="distributed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distributed"/>
    </xf>
    <xf numFmtId="0" fontId="11" fillId="0" borderId="0" xfId="0" applyFont="1" applyFill="1" applyAlignment="1">
      <alignment vertical="distributed"/>
    </xf>
    <xf numFmtId="0" fontId="14" fillId="0" borderId="0" xfId="0" applyFont="1" applyFill="1" applyBorder="1" applyAlignment="1">
      <alignment horizontal="center" vertical="distributed"/>
    </xf>
    <xf numFmtId="0" fontId="3" fillId="0" borderId="0" xfId="0" applyFont="1" applyFill="1" applyBorder="1" applyAlignment="1">
      <alignment horizontal="center" vertical="distributed"/>
    </xf>
    <xf numFmtId="0" fontId="3" fillId="0" borderId="3" xfId="0" applyFont="1" applyFill="1" applyBorder="1" applyAlignment="1">
      <alignment horizontal="center" vertical="distributed"/>
    </xf>
    <xf numFmtId="0" fontId="3" fillId="0" borderId="1" xfId="0" applyFont="1" applyFill="1" applyBorder="1" applyAlignment="1">
      <alignment horizontal="center" vertical="distributed"/>
    </xf>
    <xf numFmtId="0" fontId="4" fillId="0" borderId="1" xfId="0" applyFont="1" applyFill="1" applyBorder="1" applyAlignment="1">
      <alignment horizontal="left" vertical="distributed"/>
    </xf>
    <xf numFmtId="0" fontId="3" fillId="0" borderId="1" xfId="0" applyFont="1" applyFill="1" applyBorder="1" applyAlignment="1"/>
    <xf numFmtId="4" fontId="3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/>
    <xf numFmtId="0" fontId="3" fillId="0" borderId="1" xfId="0" applyFont="1" applyFill="1" applyBorder="1" applyAlignment="1">
      <alignment vertical="distributed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16" fillId="6" borderId="1" xfId="0" applyNumberFormat="1" applyFont="1" applyFill="1" applyBorder="1" applyAlignment="1">
      <alignment horizontal="left" vertical="center" wrapText="1"/>
    </xf>
    <xf numFmtId="49" fontId="6" fillId="0" borderId="4" xfId="0" applyNumberFormat="1" applyFont="1" applyFill="1" applyBorder="1" applyAlignment="1">
      <alignment horizontal="left" vertical="distributed"/>
    </xf>
    <xf numFmtId="49" fontId="6" fillId="0" borderId="5" xfId="0" applyNumberFormat="1" applyFont="1" applyFill="1" applyBorder="1" applyAlignment="1">
      <alignment horizontal="left" vertical="distributed"/>
    </xf>
    <xf numFmtId="0" fontId="6" fillId="0" borderId="4" xfId="0" applyFont="1" applyFill="1" applyBorder="1" applyAlignment="1">
      <alignment vertical="distributed"/>
    </xf>
    <xf numFmtId="0" fontId="6" fillId="0" borderId="5" xfId="0" applyFont="1" applyFill="1" applyBorder="1" applyAlignment="1">
      <alignment vertical="distributed"/>
    </xf>
    <xf numFmtId="49" fontId="6" fillId="0" borderId="4" xfId="0" applyNumberFormat="1" applyFont="1" applyFill="1" applyBorder="1" applyAlignment="1">
      <alignment horizontal="justify" vertical="distributed"/>
    </xf>
    <xf numFmtId="49" fontId="6" fillId="0" borderId="5" xfId="0" applyNumberFormat="1" applyFont="1" applyFill="1" applyBorder="1" applyAlignment="1">
      <alignment horizontal="justify" vertical="distributed"/>
    </xf>
    <xf numFmtId="0" fontId="4" fillId="0" borderId="0" xfId="0" applyFont="1" applyAlignment="1">
      <alignment horizontal="center" vertical="distributed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/>
    </xf>
    <xf numFmtId="0" fontId="6" fillId="0" borderId="3" xfId="0" applyFont="1" applyBorder="1" applyAlignment="1"/>
    <xf numFmtId="49" fontId="6" fillId="0" borderId="1" xfId="0" applyNumberFormat="1" applyFont="1" applyFill="1" applyBorder="1" applyAlignment="1">
      <alignment horizontal="center" vertical="distributed"/>
    </xf>
    <xf numFmtId="0" fontId="6" fillId="0" borderId="1" xfId="0" applyFont="1" applyFill="1" applyBorder="1" applyAlignment="1">
      <alignment horizontal="center" vertical="distributed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P31"/>
  <sheetViews>
    <sheetView tabSelected="1" workbookViewId="0">
      <selection activeCell="P24" sqref="P24"/>
    </sheetView>
  </sheetViews>
  <sheetFormatPr defaultRowHeight="12.75" x14ac:dyDescent="0.2"/>
  <cols>
    <col min="1" max="1" width="11.140625" customWidth="1"/>
    <col min="2" max="2" width="34.42578125" customWidth="1"/>
    <col min="3" max="3" width="8.85546875" customWidth="1"/>
    <col min="4" max="6" width="6.7109375" customWidth="1"/>
    <col min="7" max="7" width="13.42578125" style="2" customWidth="1"/>
    <col min="8" max="15" width="6.7109375" style="3" customWidth="1"/>
    <col min="16" max="16384" width="9.140625" style="3"/>
  </cols>
  <sheetData>
    <row r="1" spans="1:16" s="29" customFormat="1" ht="15" x14ac:dyDescent="0.25">
      <c r="A1" s="208" t="s">
        <v>159</v>
      </c>
      <c r="B1" s="209"/>
      <c r="C1" s="102"/>
      <c r="D1" s="103"/>
      <c r="E1" s="103"/>
      <c r="F1" s="103"/>
      <c r="G1" s="102"/>
      <c r="H1" s="103"/>
      <c r="I1" s="103"/>
      <c r="J1" s="103"/>
      <c r="K1" s="103"/>
      <c r="L1" s="103"/>
      <c r="M1" s="103"/>
      <c r="N1" s="103"/>
      <c r="O1" s="103"/>
    </row>
    <row r="2" spans="1:16" s="29" customFormat="1" ht="15" x14ac:dyDescent="0.25">
      <c r="A2" s="104" t="s">
        <v>160</v>
      </c>
      <c r="B2" s="29" t="s">
        <v>161</v>
      </c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</row>
    <row r="3" spans="1:16" s="29" customFormat="1" ht="15" x14ac:dyDescent="0.25">
      <c r="A3" s="210" t="s">
        <v>162</v>
      </c>
      <c r="B3" s="211"/>
      <c r="C3" s="107"/>
      <c r="G3" s="108"/>
    </row>
    <row r="4" spans="1:16" s="29" customFormat="1" ht="15" x14ac:dyDescent="0.25">
      <c r="A4" s="212" t="s">
        <v>179</v>
      </c>
      <c r="B4" s="212"/>
      <c r="C4" s="212"/>
    </row>
    <row r="5" spans="1:16" s="29" customFormat="1" ht="15" x14ac:dyDescent="0.25">
      <c r="A5" s="109"/>
      <c r="B5" s="109"/>
      <c r="C5" s="109"/>
    </row>
    <row r="6" spans="1:16" s="110" customFormat="1" ht="17.25" customHeight="1" x14ac:dyDescent="0.2">
      <c r="A6" s="207" t="s">
        <v>0</v>
      </c>
      <c r="B6" s="213" t="s">
        <v>154</v>
      </c>
      <c r="C6" s="213" t="s">
        <v>13</v>
      </c>
      <c r="D6" s="215" t="s">
        <v>1</v>
      </c>
      <c r="E6" s="216"/>
      <c r="F6" s="217"/>
      <c r="G6" s="207" t="s">
        <v>5</v>
      </c>
      <c r="H6" s="207" t="s">
        <v>72</v>
      </c>
      <c r="I6" s="207"/>
      <c r="J6" s="207"/>
      <c r="K6" s="207"/>
      <c r="L6" s="207" t="s">
        <v>73</v>
      </c>
      <c r="M6" s="207"/>
      <c r="N6" s="207"/>
      <c r="O6" s="207"/>
    </row>
    <row r="7" spans="1:16" s="110" customFormat="1" ht="18" customHeight="1" x14ac:dyDescent="0.2">
      <c r="A7" s="207"/>
      <c r="B7" s="213"/>
      <c r="C7" s="214"/>
      <c r="D7" s="112" t="s">
        <v>2</v>
      </c>
      <c r="E7" s="112" t="s">
        <v>3</v>
      </c>
      <c r="F7" s="112" t="s">
        <v>4</v>
      </c>
      <c r="G7" s="218"/>
      <c r="H7" s="112" t="s">
        <v>158</v>
      </c>
      <c r="I7" s="112" t="s">
        <v>75</v>
      </c>
      <c r="J7" s="112" t="s">
        <v>76</v>
      </c>
      <c r="K7" s="112" t="s">
        <v>77</v>
      </c>
      <c r="L7" s="112" t="s">
        <v>78</v>
      </c>
      <c r="M7" s="112" t="s">
        <v>79</v>
      </c>
      <c r="N7" s="112" t="s">
        <v>80</v>
      </c>
      <c r="O7" s="112" t="s">
        <v>81</v>
      </c>
    </row>
    <row r="8" spans="1:16" s="4" customFormat="1" ht="13.5" customHeight="1" x14ac:dyDescent="0.2">
      <c r="A8" s="96"/>
      <c r="B8" s="63" t="s">
        <v>8</v>
      </c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</row>
    <row r="9" spans="1:16" s="138" customFormat="1" ht="20.100000000000001" customHeight="1" x14ac:dyDescent="0.2">
      <c r="A9" s="137">
        <v>7</v>
      </c>
      <c r="B9" s="98" t="s">
        <v>167</v>
      </c>
      <c r="C9" s="82">
        <v>15</v>
      </c>
      <c r="D9" s="101">
        <v>3.42</v>
      </c>
      <c r="E9" s="101">
        <v>4.41</v>
      </c>
      <c r="F9" s="101">
        <v>0</v>
      </c>
      <c r="G9" s="101">
        <v>54</v>
      </c>
      <c r="H9" s="101">
        <v>0</v>
      </c>
      <c r="I9" s="101">
        <v>0.1</v>
      </c>
      <c r="J9" s="101">
        <v>0.03</v>
      </c>
      <c r="K9" s="101">
        <v>7.0000000000000007E-2</v>
      </c>
      <c r="L9" s="101">
        <v>132</v>
      </c>
      <c r="M9" s="101">
        <v>75</v>
      </c>
      <c r="N9" s="101">
        <v>5.2</v>
      </c>
      <c r="O9" s="101">
        <v>0.15</v>
      </c>
    </row>
    <row r="10" spans="1:16" s="4" customFormat="1" ht="17.25" customHeight="1" x14ac:dyDescent="0.2">
      <c r="A10" s="80">
        <v>41</v>
      </c>
      <c r="B10" s="56" t="s">
        <v>15</v>
      </c>
      <c r="C10" s="149">
        <v>10</v>
      </c>
      <c r="D10" s="143">
        <v>0.1</v>
      </c>
      <c r="E10" s="143">
        <v>7.2</v>
      </c>
      <c r="F10" s="143">
        <v>0.1</v>
      </c>
      <c r="G10" s="101">
        <v>33</v>
      </c>
      <c r="H10" s="143">
        <v>0</v>
      </c>
      <c r="I10" s="143">
        <v>0</v>
      </c>
      <c r="J10" s="143">
        <v>0.04</v>
      </c>
      <c r="K10" s="143">
        <v>0.1</v>
      </c>
      <c r="L10" s="143">
        <v>2</v>
      </c>
      <c r="M10" s="143">
        <v>3</v>
      </c>
      <c r="N10" s="143">
        <v>0</v>
      </c>
      <c r="O10" s="143">
        <v>0</v>
      </c>
    </row>
    <row r="11" spans="1:16" s="4" customFormat="1" ht="27" customHeight="1" x14ac:dyDescent="0.2">
      <c r="A11" s="151">
        <v>94</v>
      </c>
      <c r="B11" s="55" t="s">
        <v>105</v>
      </c>
      <c r="C11" s="149">
        <v>250</v>
      </c>
      <c r="D11" s="149">
        <v>7.4</v>
      </c>
      <c r="E11" s="149">
        <v>7.4</v>
      </c>
      <c r="F11" s="149">
        <v>22.41</v>
      </c>
      <c r="G11" s="149">
        <v>186</v>
      </c>
      <c r="H11" s="101">
        <v>0.02</v>
      </c>
      <c r="I11" s="101">
        <v>0</v>
      </c>
      <c r="J11" s="101">
        <v>0.02</v>
      </c>
      <c r="K11" s="101">
        <v>0.17</v>
      </c>
      <c r="L11" s="101">
        <v>4.9000000000000004</v>
      </c>
      <c r="M11" s="101">
        <v>47.4</v>
      </c>
      <c r="N11" s="101">
        <v>15.3</v>
      </c>
      <c r="O11" s="101">
        <v>0.34</v>
      </c>
      <c r="P11" s="12"/>
    </row>
    <row r="12" spans="1:16" s="4" customFormat="1" ht="20.100000000000001" customHeight="1" x14ac:dyDescent="0.2">
      <c r="A12" s="80" t="s">
        <v>186</v>
      </c>
      <c r="B12" s="54" t="s">
        <v>6</v>
      </c>
      <c r="C12" s="149">
        <v>200</v>
      </c>
      <c r="D12" s="149">
        <v>3.17</v>
      </c>
      <c r="E12" s="149">
        <v>2.68</v>
      </c>
      <c r="F12" s="149">
        <v>14.96</v>
      </c>
      <c r="G12" s="149">
        <v>97.13</v>
      </c>
      <c r="H12" s="149">
        <v>0.04</v>
      </c>
      <c r="I12" s="149">
        <v>1.3</v>
      </c>
      <c r="J12" s="149">
        <v>0.02</v>
      </c>
      <c r="K12" s="149">
        <v>0</v>
      </c>
      <c r="L12" s="149">
        <v>125.73</v>
      </c>
      <c r="M12" s="149">
        <v>90</v>
      </c>
      <c r="N12" s="149">
        <v>14</v>
      </c>
      <c r="O12" s="149">
        <v>0.13</v>
      </c>
    </row>
    <row r="13" spans="1:16" s="12" customFormat="1" ht="12" customHeight="1" x14ac:dyDescent="0.2">
      <c r="A13" s="80"/>
      <c r="B13" s="59" t="s">
        <v>7</v>
      </c>
      <c r="C13" s="143">
        <v>60</v>
      </c>
      <c r="D13" s="183">
        <v>4.5599999999999996</v>
      </c>
      <c r="E13" s="183">
        <v>0.36</v>
      </c>
      <c r="F13" s="183">
        <v>31.32</v>
      </c>
      <c r="G13" s="183">
        <v>139.80000000000001</v>
      </c>
      <c r="H13" s="165">
        <v>0.06</v>
      </c>
      <c r="I13" s="165">
        <f>-J13</f>
        <v>0</v>
      </c>
      <c r="J13" s="165">
        <v>0</v>
      </c>
      <c r="K13" s="165">
        <v>0.84</v>
      </c>
      <c r="L13" s="165">
        <v>12</v>
      </c>
      <c r="M13" s="165">
        <v>39</v>
      </c>
      <c r="N13" s="165">
        <v>8.4</v>
      </c>
      <c r="O13" s="165">
        <v>0.54</v>
      </c>
    </row>
    <row r="14" spans="1:16" s="14" customFormat="1" ht="40.5" customHeight="1" x14ac:dyDescent="0.2">
      <c r="A14" s="137"/>
      <c r="B14" s="98" t="s">
        <v>131</v>
      </c>
      <c r="C14" s="137">
        <v>220</v>
      </c>
      <c r="D14" s="99">
        <v>6.38</v>
      </c>
      <c r="E14" s="99">
        <v>5.5</v>
      </c>
      <c r="F14" s="99">
        <v>8.8000000000000007</v>
      </c>
      <c r="G14" s="99">
        <v>116.6</v>
      </c>
      <c r="H14" s="99">
        <v>0.09</v>
      </c>
      <c r="I14" s="99">
        <v>1.54</v>
      </c>
      <c r="J14" s="99">
        <v>0.04</v>
      </c>
      <c r="K14" s="99">
        <v>0</v>
      </c>
      <c r="L14" s="99">
        <v>264</v>
      </c>
      <c r="M14" s="99">
        <v>198</v>
      </c>
      <c r="N14" s="99">
        <v>30.8</v>
      </c>
      <c r="O14" s="99">
        <v>0.22</v>
      </c>
    </row>
    <row r="15" spans="1:16" s="8" customFormat="1" ht="18" customHeight="1" x14ac:dyDescent="0.2">
      <c r="A15" s="7"/>
      <c r="B15" s="61" t="s">
        <v>66</v>
      </c>
      <c r="C15" s="161">
        <f t="shared" ref="C15:O15" si="0">SUM(C9:C14)</f>
        <v>755</v>
      </c>
      <c r="D15" s="145">
        <f t="shared" si="0"/>
        <v>25.029999999999998</v>
      </c>
      <c r="E15" s="145">
        <f t="shared" si="0"/>
        <v>27.549999999999997</v>
      </c>
      <c r="F15" s="145">
        <f t="shared" si="0"/>
        <v>77.589999999999989</v>
      </c>
      <c r="G15" s="145">
        <f t="shared" si="0"/>
        <v>626.53</v>
      </c>
      <c r="H15" s="145">
        <f t="shared" si="0"/>
        <v>0.21</v>
      </c>
      <c r="I15" s="145">
        <f t="shared" si="0"/>
        <v>2.9400000000000004</v>
      </c>
      <c r="J15" s="145">
        <f t="shared" si="0"/>
        <v>0.15000000000000002</v>
      </c>
      <c r="K15" s="145">
        <f t="shared" si="0"/>
        <v>1.18</v>
      </c>
      <c r="L15" s="145">
        <f t="shared" si="0"/>
        <v>540.63</v>
      </c>
      <c r="M15" s="145">
        <f t="shared" si="0"/>
        <v>452.4</v>
      </c>
      <c r="N15" s="145">
        <f t="shared" si="0"/>
        <v>73.7</v>
      </c>
      <c r="O15" s="145">
        <f t="shared" si="0"/>
        <v>1.3800000000000001</v>
      </c>
    </row>
    <row r="16" spans="1:16" s="4" customFormat="1" ht="13.5" customHeight="1" x14ac:dyDescent="0.2">
      <c r="A16" s="151"/>
      <c r="B16" s="92" t="s">
        <v>9</v>
      </c>
      <c r="C16" s="142"/>
      <c r="D16" s="142"/>
      <c r="E16" s="142"/>
      <c r="F16" s="142"/>
      <c r="G16" s="142"/>
      <c r="H16" s="142"/>
      <c r="I16" s="142"/>
      <c r="J16" s="142"/>
      <c r="K16" s="142"/>
      <c r="L16" s="142"/>
      <c r="M16" s="142"/>
      <c r="N16" s="142"/>
      <c r="O16" s="142"/>
    </row>
    <row r="17" spans="1:16" s="4" customFormat="1" ht="17.25" customHeight="1" x14ac:dyDescent="0.2">
      <c r="A17" s="151">
        <v>15</v>
      </c>
      <c r="B17" s="56" t="s">
        <v>100</v>
      </c>
      <c r="C17" s="80">
        <v>100</v>
      </c>
      <c r="D17" s="80">
        <v>0.99</v>
      </c>
      <c r="E17" s="80">
        <v>6.15</v>
      </c>
      <c r="F17" s="80">
        <v>3.72</v>
      </c>
      <c r="G17" s="80">
        <v>74.2</v>
      </c>
      <c r="H17" s="162">
        <v>3.6999999999999998E-2</v>
      </c>
      <c r="I17" s="162">
        <v>19.100000000000001</v>
      </c>
      <c r="J17" s="162">
        <v>0</v>
      </c>
      <c r="K17" s="84">
        <v>3.12</v>
      </c>
      <c r="L17" s="84">
        <v>26.77</v>
      </c>
      <c r="M17" s="84">
        <v>16.649999999999999</v>
      </c>
      <c r="N17" s="84">
        <v>0.76</v>
      </c>
      <c r="O17" s="84">
        <v>0.61</v>
      </c>
    </row>
    <row r="18" spans="1:16" s="12" customFormat="1" ht="26.25" customHeight="1" x14ac:dyDescent="0.2">
      <c r="A18" s="80">
        <v>82</v>
      </c>
      <c r="B18" s="59" t="s">
        <v>180</v>
      </c>
      <c r="C18" s="80" t="s">
        <v>181</v>
      </c>
      <c r="D18" s="80">
        <v>4.79</v>
      </c>
      <c r="E18" s="80">
        <v>4.1900000000000004</v>
      </c>
      <c r="F18" s="80">
        <v>17.14</v>
      </c>
      <c r="G18" s="80">
        <v>125.85</v>
      </c>
      <c r="H18" s="101">
        <v>0.11</v>
      </c>
      <c r="I18" s="101">
        <v>8.25</v>
      </c>
      <c r="J18" s="101">
        <v>0</v>
      </c>
      <c r="K18" s="101">
        <v>1.4</v>
      </c>
      <c r="L18" s="101">
        <v>24.6</v>
      </c>
      <c r="M18" s="101">
        <v>66.650000000000006</v>
      </c>
      <c r="N18" s="101">
        <v>27</v>
      </c>
      <c r="O18" s="101">
        <v>1.07</v>
      </c>
    </row>
    <row r="19" spans="1:16" s="87" customFormat="1" ht="18" customHeight="1" x14ac:dyDescent="0.2">
      <c r="A19" s="80">
        <v>287</v>
      </c>
      <c r="B19" s="53" t="s">
        <v>187</v>
      </c>
      <c r="C19" s="80">
        <v>100</v>
      </c>
      <c r="D19" s="80">
        <v>8.6199999999999992</v>
      </c>
      <c r="E19" s="80">
        <v>8.7799999999999994</v>
      </c>
      <c r="F19" s="80">
        <v>9.5399999999999991</v>
      </c>
      <c r="G19" s="80">
        <v>151.96</v>
      </c>
      <c r="H19" s="143">
        <v>0.04</v>
      </c>
      <c r="I19" s="143">
        <v>0.37</v>
      </c>
      <c r="J19" s="143">
        <v>0.03</v>
      </c>
      <c r="K19" s="143">
        <v>0.41</v>
      </c>
      <c r="L19" s="143">
        <v>21.5</v>
      </c>
      <c r="M19" s="143">
        <v>75.58</v>
      </c>
      <c r="N19" s="143">
        <v>15</v>
      </c>
      <c r="O19" s="143">
        <v>0.62</v>
      </c>
    </row>
    <row r="20" spans="1:16" s="5" customFormat="1" ht="18" customHeight="1" x14ac:dyDescent="0.2">
      <c r="A20" s="80">
        <v>336</v>
      </c>
      <c r="B20" s="59" t="s">
        <v>40</v>
      </c>
      <c r="C20" s="80">
        <v>180</v>
      </c>
      <c r="D20" s="80">
        <v>3.71</v>
      </c>
      <c r="E20" s="80">
        <v>5.82</v>
      </c>
      <c r="F20" s="80">
        <v>16.97</v>
      </c>
      <c r="G20" s="80">
        <v>135.18</v>
      </c>
      <c r="H20" s="191">
        <v>0.05</v>
      </c>
      <c r="I20" s="191">
        <v>30.89</v>
      </c>
      <c r="J20" s="191">
        <v>0</v>
      </c>
      <c r="K20" s="192">
        <v>3</v>
      </c>
      <c r="L20" s="191">
        <v>99.8</v>
      </c>
      <c r="M20" s="191">
        <v>72.25</v>
      </c>
      <c r="N20" s="191">
        <v>37.159999999999997</v>
      </c>
      <c r="O20" s="191">
        <v>1.45</v>
      </c>
      <c r="P20" s="14"/>
    </row>
    <row r="21" spans="1:16" s="87" customFormat="1" ht="16.5" customHeight="1" x14ac:dyDescent="0.2">
      <c r="A21" s="151">
        <v>376</v>
      </c>
      <c r="B21" s="59" t="s">
        <v>68</v>
      </c>
      <c r="C21" s="143">
        <v>200</v>
      </c>
      <c r="D21" s="143">
        <v>0.44</v>
      </c>
      <c r="E21" s="143">
        <v>0.03</v>
      </c>
      <c r="F21" s="143">
        <v>27.7</v>
      </c>
      <c r="G21" s="143">
        <v>113</v>
      </c>
      <c r="H21" s="143">
        <v>0</v>
      </c>
      <c r="I21" s="143">
        <v>0.4</v>
      </c>
      <c r="J21" s="143">
        <v>0</v>
      </c>
      <c r="K21" s="143">
        <v>0.2</v>
      </c>
      <c r="L21" s="143">
        <v>31.82</v>
      </c>
      <c r="M21" s="143">
        <v>15.4</v>
      </c>
      <c r="N21" s="143">
        <v>6</v>
      </c>
      <c r="O21" s="143">
        <v>1.25</v>
      </c>
    </row>
    <row r="22" spans="1:16" s="12" customFormat="1" ht="12" customHeight="1" x14ac:dyDescent="0.2">
      <c r="A22" s="80"/>
      <c r="B22" s="59" t="s">
        <v>7</v>
      </c>
      <c r="C22" s="183">
        <v>70</v>
      </c>
      <c r="D22" s="183">
        <v>5.32</v>
      </c>
      <c r="E22" s="183">
        <v>0.42</v>
      </c>
      <c r="F22" s="183">
        <v>36.54</v>
      </c>
      <c r="G22" s="183">
        <v>163.1</v>
      </c>
      <c r="H22" s="143">
        <v>7.0000000000000007E-2</v>
      </c>
      <c r="I22" s="143">
        <f>-J22</f>
        <v>0</v>
      </c>
      <c r="J22" s="143">
        <v>0</v>
      </c>
      <c r="K22" s="143">
        <v>0.98</v>
      </c>
      <c r="L22" s="143">
        <v>14</v>
      </c>
      <c r="M22" s="143">
        <v>45.5</v>
      </c>
      <c r="N22" s="143">
        <v>9.8000000000000007</v>
      </c>
      <c r="O22" s="143">
        <v>0.63</v>
      </c>
    </row>
    <row r="23" spans="1:16" s="14" customFormat="1" ht="20.100000000000001" customHeight="1" x14ac:dyDescent="0.2">
      <c r="A23" s="139"/>
      <c r="B23" s="140" t="s">
        <v>168</v>
      </c>
      <c r="C23" s="80">
        <v>70</v>
      </c>
      <c r="D23" s="183">
        <v>4.76</v>
      </c>
      <c r="E23" s="80">
        <v>0.84</v>
      </c>
      <c r="F23" s="80">
        <v>32.479999999999997</v>
      </c>
      <c r="G23" s="80">
        <v>150.5</v>
      </c>
      <c r="H23" s="162">
        <v>0.11</v>
      </c>
      <c r="I23" s="162">
        <v>0</v>
      </c>
      <c r="J23" s="162">
        <v>0</v>
      </c>
      <c r="K23" s="162">
        <v>1.43</v>
      </c>
      <c r="L23" s="162">
        <v>21</v>
      </c>
      <c r="M23" s="162">
        <v>86.1</v>
      </c>
      <c r="N23" s="162">
        <v>16.100000000000001</v>
      </c>
      <c r="O23" s="162">
        <v>1.57</v>
      </c>
    </row>
    <row r="24" spans="1:16" s="8" customFormat="1" ht="18" customHeight="1" x14ac:dyDescent="0.2">
      <c r="A24" s="7"/>
      <c r="B24" s="61" t="s">
        <v>63</v>
      </c>
      <c r="C24" s="163">
        <v>910</v>
      </c>
      <c r="D24" s="145">
        <f t="shared" ref="D24:O24" si="1">SUM(D17:D23)</f>
        <v>28.630000000000003</v>
      </c>
      <c r="E24" s="145">
        <f t="shared" si="1"/>
        <v>26.23</v>
      </c>
      <c r="F24" s="145">
        <f t="shared" si="1"/>
        <v>144.08999999999997</v>
      </c>
      <c r="G24" s="145">
        <f t="shared" si="1"/>
        <v>913.79000000000008</v>
      </c>
      <c r="H24" s="166">
        <f t="shared" si="1"/>
        <v>0.41699999999999998</v>
      </c>
      <c r="I24" s="166">
        <f t="shared" si="1"/>
        <v>59.01</v>
      </c>
      <c r="J24" s="166">
        <f t="shared" si="1"/>
        <v>0.03</v>
      </c>
      <c r="K24" s="166">
        <f t="shared" si="1"/>
        <v>10.54</v>
      </c>
      <c r="L24" s="166">
        <f t="shared" si="1"/>
        <v>239.49</v>
      </c>
      <c r="M24" s="166">
        <f t="shared" si="1"/>
        <v>378.13</v>
      </c>
      <c r="N24" s="166">
        <f t="shared" si="1"/>
        <v>111.82</v>
      </c>
      <c r="O24" s="166">
        <f t="shared" si="1"/>
        <v>7.2</v>
      </c>
    </row>
    <row r="25" spans="1:16" s="8" customFormat="1" ht="18" customHeight="1" x14ac:dyDescent="0.2">
      <c r="A25" s="10"/>
      <c r="B25" s="61" t="s">
        <v>11</v>
      </c>
      <c r="C25" s="164"/>
      <c r="D25" s="145">
        <f t="shared" ref="D25:O25" si="2">D24+D15</f>
        <v>53.66</v>
      </c>
      <c r="E25" s="145">
        <f t="shared" si="2"/>
        <v>53.78</v>
      </c>
      <c r="F25" s="145">
        <f t="shared" si="2"/>
        <v>221.67999999999995</v>
      </c>
      <c r="G25" s="145">
        <f t="shared" si="2"/>
        <v>1540.3200000000002</v>
      </c>
      <c r="H25" s="145">
        <f t="shared" si="2"/>
        <v>0.627</v>
      </c>
      <c r="I25" s="145">
        <f t="shared" si="2"/>
        <v>61.949999999999996</v>
      </c>
      <c r="J25" s="145">
        <f t="shared" si="2"/>
        <v>0.18000000000000002</v>
      </c>
      <c r="K25" s="145">
        <f t="shared" si="2"/>
        <v>11.719999999999999</v>
      </c>
      <c r="L25" s="145">
        <f t="shared" si="2"/>
        <v>780.12</v>
      </c>
      <c r="M25" s="145">
        <f t="shared" si="2"/>
        <v>830.53</v>
      </c>
      <c r="N25" s="145">
        <f t="shared" si="2"/>
        <v>185.51999999999998</v>
      </c>
      <c r="O25" s="145">
        <f t="shared" si="2"/>
        <v>8.58</v>
      </c>
    </row>
    <row r="26" spans="1:16" s="4" customFormat="1" ht="18" customHeight="1" x14ac:dyDescent="0.2">
      <c r="A26" s="19"/>
      <c r="B26" s="19"/>
      <c r="C26" s="19"/>
      <c r="D26" s="19"/>
      <c r="E26" s="19"/>
      <c r="F26" s="19"/>
      <c r="G26" s="19"/>
      <c r="H26" s="86"/>
    </row>
    <row r="27" spans="1:16" ht="18" customHeight="1" x14ac:dyDescent="0.2">
      <c r="G27"/>
      <c r="H27" s="157"/>
      <c r="I27" s="157"/>
      <c r="J27" s="157"/>
      <c r="K27" s="157"/>
      <c r="L27" s="157"/>
      <c r="M27" s="157"/>
      <c r="N27" s="157"/>
      <c r="O27" s="157"/>
    </row>
    <row r="28" spans="1:16" ht="18" customHeight="1" x14ac:dyDescent="0.2">
      <c r="G28"/>
      <c r="H28"/>
      <c r="I28"/>
      <c r="J28"/>
      <c r="K28"/>
      <c r="L28"/>
      <c r="M28"/>
      <c r="N28"/>
      <c r="O28"/>
    </row>
    <row r="29" spans="1:16" ht="18" customHeight="1" x14ac:dyDescent="0.2"/>
    <row r="30" spans="1:16" ht="18" customHeight="1" x14ac:dyDescent="0.2"/>
    <row r="31" spans="1:16" ht="18" customHeight="1" x14ac:dyDescent="0.2"/>
  </sheetData>
  <mergeCells count="10">
    <mergeCell ref="H6:K6"/>
    <mergeCell ref="L6:O6"/>
    <mergeCell ref="A1:B1"/>
    <mergeCell ref="A3:B3"/>
    <mergeCell ref="A4:C4"/>
    <mergeCell ref="A6:A7"/>
    <mergeCell ref="B6:B7"/>
    <mergeCell ref="C6:C7"/>
    <mergeCell ref="D6:F6"/>
    <mergeCell ref="G6:G7"/>
  </mergeCells>
  <phoneticPr fontId="2" type="noConversion"/>
  <pageMargins left="0.39370078740157483" right="0.39370078740157483" top="0.59055118110236227" bottom="0.19685039370078741" header="0.51181102362204722" footer="0.51181102362204722"/>
  <pageSetup paperSize="9" orientation="landscape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G26" sqref="G26"/>
    </sheetView>
  </sheetViews>
  <sheetFormatPr defaultRowHeight="12.75" x14ac:dyDescent="0.2"/>
  <cols>
    <col min="1" max="1" width="8.7109375" customWidth="1"/>
    <col min="2" max="2" width="30.85546875" customWidth="1"/>
    <col min="3" max="3" width="8.85546875" customWidth="1"/>
    <col min="4" max="4" width="6.42578125" customWidth="1"/>
    <col min="5" max="5" width="7.85546875" customWidth="1"/>
    <col min="6" max="6" width="8.42578125" customWidth="1"/>
    <col min="7" max="7" width="15.28515625" customWidth="1"/>
    <col min="8" max="15" width="6.7109375" customWidth="1"/>
  </cols>
  <sheetData>
    <row r="1" spans="1:15" s="29" customFormat="1" ht="15" x14ac:dyDescent="0.25">
      <c r="A1" s="208" t="s">
        <v>174</v>
      </c>
      <c r="B1" s="209"/>
      <c r="C1" s="107"/>
    </row>
    <row r="2" spans="1:15" s="29" customFormat="1" ht="15" x14ac:dyDescent="0.25">
      <c r="A2" s="106" t="s">
        <v>160</v>
      </c>
      <c r="B2" s="29" t="s">
        <v>175</v>
      </c>
      <c r="C2" s="107"/>
    </row>
    <row r="3" spans="1:15" s="29" customFormat="1" ht="15" x14ac:dyDescent="0.25">
      <c r="A3" s="210" t="s">
        <v>162</v>
      </c>
      <c r="B3" s="211"/>
      <c r="C3" s="107"/>
      <c r="G3" s="108"/>
    </row>
    <row r="4" spans="1:15" s="29" customFormat="1" ht="15" x14ac:dyDescent="0.25">
      <c r="A4" s="212" t="s">
        <v>179</v>
      </c>
      <c r="B4" s="212"/>
      <c r="C4" s="212"/>
    </row>
    <row r="5" spans="1:15" s="5" customFormat="1" ht="19.5" x14ac:dyDescent="0.35">
      <c r="A5" s="156"/>
      <c r="B5" s="95"/>
      <c r="C5" s="95"/>
      <c r="D5" s="95"/>
      <c r="E5" s="95"/>
      <c r="F5" s="95"/>
      <c r="G5" s="95"/>
    </row>
    <row r="6" spans="1:15" s="110" customFormat="1" ht="17.25" customHeight="1" x14ac:dyDescent="0.2">
      <c r="A6" s="207" t="s">
        <v>0</v>
      </c>
      <c r="B6" s="213" t="s">
        <v>154</v>
      </c>
      <c r="C6" s="213" t="s">
        <v>13</v>
      </c>
      <c r="D6" s="215" t="s">
        <v>1</v>
      </c>
      <c r="E6" s="216"/>
      <c r="F6" s="217"/>
      <c r="G6" s="207" t="s">
        <v>5</v>
      </c>
      <c r="H6" s="207" t="s">
        <v>72</v>
      </c>
      <c r="I6" s="207"/>
      <c r="J6" s="207"/>
      <c r="K6" s="207"/>
      <c r="L6" s="207" t="s">
        <v>73</v>
      </c>
      <c r="M6" s="207"/>
      <c r="N6" s="207"/>
      <c r="O6" s="207"/>
    </row>
    <row r="7" spans="1:15" s="110" customFormat="1" ht="18" customHeight="1" x14ac:dyDescent="0.2">
      <c r="A7" s="207"/>
      <c r="B7" s="213"/>
      <c r="C7" s="214"/>
      <c r="D7" s="150" t="s">
        <v>2</v>
      </c>
      <c r="E7" s="150" t="s">
        <v>3</v>
      </c>
      <c r="F7" s="150" t="s">
        <v>4</v>
      </c>
      <c r="G7" s="218"/>
      <c r="H7" s="150" t="s">
        <v>158</v>
      </c>
      <c r="I7" s="150" t="s">
        <v>75</v>
      </c>
      <c r="J7" s="150" t="s">
        <v>76</v>
      </c>
      <c r="K7" s="150" t="s">
        <v>77</v>
      </c>
      <c r="L7" s="150" t="s">
        <v>78</v>
      </c>
      <c r="M7" s="150" t="s">
        <v>79</v>
      </c>
      <c r="N7" s="150" t="s">
        <v>80</v>
      </c>
      <c r="O7" s="150" t="s">
        <v>81</v>
      </c>
    </row>
    <row r="8" spans="1:15" s="4" customFormat="1" ht="13.5" customHeight="1" x14ac:dyDescent="0.2">
      <c r="A8" s="151"/>
      <c r="B8" s="63" t="s">
        <v>8</v>
      </c>
      <c r="C8" s="100"/>
      <c r="D8" s="151"/>
      <c r="E8" s="151"/>
      <c r="F8" s="151"/>
      <c r="G8" s="151"/>
      <c r="H8" s="149"/>
      <c r="I8" s="149"/>
      <c r="J8" s="149"/>
      <c r="K8" s="149"/>
      <c r="L8" s="149"/>
      <c r="M8" s="149"/>
      <c r="N8" s="149"/>
      <c r="O8" s="149"/>
    </row>
    <row r="9" spans="1:15" s="12" customFormat="1" ht="13.5" customHeight="1" x14ac:dyDescent="0.2">
      <c r="A9" s="80"/>
      <c r="B9" s="53" t="s">
        <v>97</v>
      </c>
      <c r="C9" s="143">
        <v>100</v>
      </c>
      <c r="D9" s="143">
        <v>0.4</v>
      </c>
      <c r="E9" s="143">
        <v>0.4</v>
      </c>
      <c r="F9" s="143">
        <v>9.8000000000000007</v>
      </c>
      <c r="G9" s="144">
        <v>47</v>
      </c>
      <c r="H9" s="143">
        <v>0.03</v>
      </c>
      <c r="I9" s="143">
        <v>10</v>
      </c>
      <c r="J9" s="143">
        <v>0</v>
      </c>
      <c r="K9" s="143">
        <v>0.2</v>
      </c>
      <c r="L9" s="143">
        <v>16</v>
      </c>
      <c r="M9" s="143">
        <v>11</v>
      </c>
      <c r="N9" s="143">
        <v>9</v>
      </c>
      <c r="O9" s="143">
        <v>2.2000000000000002</v>
      </c>
    </row>
    <row r="10" spans="1:15" s="86" customFormat="1" ht="18" customHeight="1" x14ac:dyDescent="0.2">
      <c r="A10" s="151">
        <v>41</v>
      </c>
      <c r="B10" s="59" t="s">
        <v>15</v>
      </c>
      <c r="C10" s="151">
        <v>10</v>
      </c>
      <c r="D10" s="151">
        <v>0.1</v>
      </c>
      <c r="E10" s="151">
        <v>7.2</v>
      </c>
      <c r="F10" s="151">
        <v>0.1</v>
      </c>
      <c r="G10" s="151">
        <v>66</v>
      </c>
      <c r="H10" s="143">
        <v>0</v>
      </c>
      <c r="I10" s="143">
        <v>0</v>
      </c>
      <c r="J10" s="143">
        <v>0.04</v>
      </c>
      <c r="K10" s="143">
        <v>0.1</v>
      </c>
      <c r="L10" s="143">
        <v>2</v>
      </c>
      <c r="M10" s="143">
        <v>3</v>
      </c>
      <c r="N10" s="143">
        <v>0</v>
      </c>
      <c r="O10" s="143">
        <v>0</v>
      </c>
    </row>
    <row r="11" spans="1:15" s="24" customFormat="1" ht="18" customHeight="1" x14ac:dyDescent="0.2">
      <c r="A11" s="80">
        <v>189</v>
      </c>
      <c r="B11" s="58" t="s">
        <v>107</v>
      </c>
      <c r="C11" s="80">
        <v>200</v>
      </c>
      <c r="D11" s="80">
        <v>12.13</v>
      </c>
      <c r="E11" s="80">
        <v>9.9600000000000009</v>
      </c>
      <c r="F11" s="80">
        <v>66.48</v>
      </c>
      <c r="G11" s="80">
        <v>404</v>
      </c>
      <c r="H11" s="143">
        <v>0.08</v>
      </c>
      <c r="I11" s="143">
        <v>0.11</v>
      </c>
      <c r="J11" s="143">
        <v>7.0000000000000007E-2</v>
      </c>
      <c r="K11" s="143">
        <v>0.59</v>
      </c>
      <c r="L11" s="143">
        <v>100.53</v>
      </c>
      <c r="M11" s="143">
        <v>203.87</v>
      </c>
      <c r="N11" s="143">
        <v>43.6</v>
      </c>
      <c r="O11" s="143">
        <v>1.6</v>
      </c>
    </row>
    <row r="12" spans="1:15" s="6" customFormat="1" ht="18.75" customHeight="1" x14ac:dyDescent="0.2">
      <c r="A12" s="151" t="s">
        <v>189</v>
      </c>
      <c r="B12" s="58" t="s">
        <v>14</v>
      </c>
      <c r="C12" s="151">
        <v>200</v>
      </c>
      <c r="D12" s="151">
        <v>4.08</v>
      </c>
      <c r="E12" s="151">
        <v>3.54</v>
      </c>
      <c r="F12" s="151">
        <v>16.579999999999998</v>
      </c>
      <c r="G12" s="151">
        <v>114.53</v>
      </c>
      <c r="H12" s="101">
        <f>0.28*0.18</f>
        <v>5.04E-2</v>
      </c>
      <c r="I12" s="101">
        <v>1.57</v>
      </c>
      <c r="J12" s="101">
        <v>0.24</v>
      </c>
      <c r="K12" s="101">
        <v>0</v>
      </c>
      <c r="L12" s="101">
        <v>152.19999999999999</v>
      </c>
      <c r="M12" s="101">
        <v>124.5</v>
      </c>
      <c r="N12" s="101">
        <v>21.34</v>
      </c>
      <c r="O12" s="101">
        <v>0.47</v>
      </c>
    </row>
    <row r="13" spans="1:15" s="12" customFormat="1" ht="12" customHeight="1" x14ac:dyDescent="0.2">
      <c r="A13" s="80"/>
      <c r="B13" s="59" t="s">
        <v>7</v>
      </c>
      <c r="C13" s="143">
        <v>50</v>
      </c>
      <c r="D13" s="143">
        <v>3.75</v>
      </c>
      <c r="E13" s="143">
        <v>0.3</v>
      </c>
      <c r="F13" s="143">
        <v>26.15</v>
      </c>
      <c r="G13" s="144">
        <v>116.5</v>
      </c>
      <c r="H13" s="143">
        <v>0.05</v>
      </c>
      <c r="I13" s="143">
        <f>-J13</f>
        <v>0</v>
      </c>
      <c r="J13" s="143">
        <v>0</v>
      </c>
      <c r="K13" s="143">
        <v>0.7</v>
      </c>
      <c r="L13" s="143">
        <v>10</v>
      </c>
      <c r="M13" s="143">
        <v>32.5</v>
      </c>
      <c r="N13" s="143">
        <v>7</v>
      </c>
      <c r="O13" s="143">
        <v>0.45</v>
      </c>
    </row>
    <row r="14" spans="1:15" s="8" customFormat="1" ht="17.25" customHeight="1" x14ac:dyDescent="0.2">
      <c r="A14" s="7"/>
      <c r="B14" s="61" t="s">
        <v>66</v>
      </c>
      <c r="C14" s="77">
        <f t="shared" ref="C14:O14" si="0">SUM(C9:C13)</f>
        <v>560</v>
      </c>
      <c r="D14" s="7">
        <f t="shared" si="0"/>
        <v>20.46</v>
      </c>
      <c r="E14" s="7">
        <f t="shared" si="0"/>
        <v>21.400000000000002</v>
      </c>
      <c r="F14" s="7">
        <f t="shared" si="0"/>
        <v>119.11000000000001</v>
      </c>
      <c r="G14" s="7">
        <f t="shared" si="0"/>
        <v>748.03</v>
      </c>
      <c r="H14" s="145">
        <f t="shared" si="0"/>
        <v>0.21039999999999998</v>
      </c>
      <c r="I14" s="145">
        <f t="shared" si="0"/>
        <v>11.68</v>
      </c>
      <c r="J14" s="145">
        <f t="shared" si="0"/>
        <v>0.35</v>
      </c>
      <c r="K14" s="145">
        <f t="shared" si="0"/>
        <v>1.5899999999999999</v>
      </c>
      <c r="L14" s="145">
        <f t="shared" si="0"/>
        <v>280.73</v>
      </c>
      <c r="M14" s="145">
        <f t="shared" si="0"/>
        <v>374.87</v>
      </c>
      <c r="N14" s="145">
        <f t="shared" si="0"/>
        <v>80.94</v>
      </c>
      <c r="O14" s="145">
        <f t="shared" si="0"/>
        <v>4.7200000000000006</v>
      </c>
    </row>
    <row r="15" spans="1:15" s="4" customFormat="1" ht="13.5" customHeight="1" x14ac:dyDescent="0.2">
      <c r="A15" s="151"/>
      <c r="B15" s="92" t="s">
        <v>9</v>
      </c>
      <c r="C15" s="151"/>
      <c r="D15" s="151"/>
      <c r="E15" s="151"/>
      <c r="F15" s="151"/>
      <c r="G15" s="151"/>
      <c r="H15" s="149"/>
      <c r="I15" s="149"/>
      <c r="J15" s="149"/>
      <c r="K15" s="149"/>
      <c r="L15" s="149"/>
      <c r="M15" s="149"/>
      <c r="N15" s="149"/>
      <c r="O15" s="149"/>
    </row>
    <row r="16" spans="1:15" s="12" customFormat="1" ht="18" customHeight="1" x14ac:dyDescent="0.2">
      <c r="A16" s="80">
        <v>13</v>
      </c>
      <c r="B16" s="62" t="s">
        <v>104</v>
      </c>
      <c r="C16" s="80">
        <v>100</v>
      </c>
      <c r="D16" s="80">
        <v>0.76</v>
      </c>
      <c r="E16" s="80">
        <v>6.08</v>
      </c>
      <c r="F16" s="80">
        <v>2.37</v>
      </c>
      <c r="G16" s="80">
        <v>67.3</v>
      </c>
      <c r="H16" s="143">
        <v>0.01</v>
      </c>
      <c r="I16" s="143">
        <v>5.7</v>
      </c>
      <c r="J16" s="143">
        <v>0</v>
      </c>
      <c r="K16" s="143">
        <v>1.64</v>
      </c>
      <c r="L16" s="143">
        <v>13.11</v>
      </c>
      <c r="M16" s="143">
        <v>24.01</v>
      </c>
      <c r="N16" s="143">
        <v>7.98</v>
      </c>
      <c r="O16" s="143">
        <v>0.34</v>
      </c>
    </row>
    <row r="17" spans="1:15" s="4" customFormat="1" ht="24" customHeight="1" x14ac:dyDescent="0.2">
      <c r="A17" s="9">
        <v>59</v>
      </c>
      <c r="B17" s="59" t="s">
        <v>61</v>
      </c>
      <c r="C17" s="151">
        <v>250</v>
      </c>
      <c r="D17" s="151">
        <v>2.73</v>
      </c>
      <c r="E17" s="151">
        <v>5.95</v>
      </c>
      <c r="F17" s="151">
        <v>13.68</v>
      </c>
      <c r="G17" s="151">
        <v>119.25</v>
      </c>
      <c r="H17" s="143">
        <v>7.0000000000000007E-2</v>
      </c>
      <c r="I17" s="149">
        <v>17.78</v>
      </c>
      <c r="J17" s="149">
        <v>0.01</v>
      </c>
      <c r="K17" s="149">
        <v>2.46</v>
      </c>
      <c r="L17" s="149">
        <v>65.3</v>
      </c>
      <c r="M17" s="149">
        <v>71.45</v>
      </c>
      <c r="N17" s="149">
        <v>34.119999999999997</v>
      </c>
      <c r="O17" s="149">
        <v>1.51</v>
      </c>
    </row>
    <row r="18" spans="1:15" s="12" customFormat="1" ht="18" customHeight="1" x14ac:dyDescent="0.2">
      <c r="A18" s="80">
        <v>277</v>
      </c>
      <c r="B18" s="59" t="s">
        <v>34</v>
      </c>
      <c r="C18" s="80" t="s">
        <v>95</v>
      </c>
      <c r="D18" s="80">
        <v>12.89</v>
      </c>
      <c r="E18" s="80">
        <v>10.18</v>
      </c>
      <c r="F18" s="80">
        <v>3.27</v>
      </c>
      <c r="G18" s="80">
        <v>156.25</v>
      </c>
      <c r="H18" s="143">
        <v>0.03</v>
      </c>
      <c r="I18" s="143">
        <v>0.5</v>
      </c>
      <c r="J18" s="143">
        <v>0.01</v>
      </c>
      <c r="K18" s="143">
        <v>0.4</v>
      </c>
      <c r="L18" s="143">
        <v>24.33</v>
      </c>
      <c r="M18" s="143">
        <v>103.5</v>
      </c>
      <c r="N18" s="143">
        <v>22.66</v>
      </c>
      <c r="O18" s="143">
        <v>0.96</v>
      </c>
    </row>
    <row r="19" spans="1:15" s="12" customFormat="1" ht="15" customHeight="1" x14ac:dyDescent="0.2">
      <c r="A19" s="137">
        <v>168</v>
      </c>
      <c r="B19" s="98" t="s">
        <v>184</v>
      </c>
      <c r="C19" s="188">
        <v>180</v>
      </c>
      <c r="D19" s="143">
        <v>5.42</v>
      </c>
      <c r="E19" s="143">
        <v>5.78</v>
      </c>
      <c r="F19" s="143">
        <v>24.29</v>
      </c>
      <c r="G19" s="189">
        <f>D19*4+E19*9+F19*4</f>
        <v>170.86</v>
      </c>
      <c r="H19" s="143">
        <v>0.13</v>
      </c>
      <c r="I19" s="143">
        <v>0</v>
      </c>
      <c r="J19" s="143">
        <v>2.4E-2</v>
      </c>
      <c r="K19" s="144">
        <v>0.42</v>
      </c>
      <c r="L19" s="143">
        <v>11.04</v>
      </c>
      <c r="M19" s="143">
        <v>133.32</v>
      </c>
      <c r="N19" s="143">
        <v>88.2</v>
      </c>
      <c r="O19" s="143">
        <v>2.97</v>
      </c>
    </row>
    <row r="20" spans="1:15" s="4" customFormat="1" ht="20.100000000000001" customHeight="1" x14ac:dyDescent="0.2">
      <c r="A20" s="151">
        <v>372</v>
      </c>
      <c r="B20" s="53" t="s">
        <v>54</v>
      </c>
      <c r="C20" s="80">
        <v>200</v>
      </c>
      <c r="D20" s="80">
        <v>0.16</v>
      </c>
      <c r="E20" s="80">
        <v>0.16</v>
      </c>
      <c r="F20" s="80">
        <v>23.88</v>
      </c>
      <c r="G20" s="80">
        <v>97.6</v>
      </c>
      <c r="H20" s="149">
        <v>0.02</v>
      </c>
      <c r="I20" s="149">
        <v>5.4</v>
      </c>
      <c r="J20" s="149">
        <v>0</v>
      </c>
      <c r="K20" s="149">
        <v>0</v>
      </c>
      <c r="L20" s="149">
        <v>12</v>
      </c>
      <c r="M20" s="149">
        <v>4</v>
      </c>
      <c r="N20" s="149">
        <v>4</v>
      </c>
      <c r="O20" s="149">
        <v>0.8</v>
      </c>
    </row>
    <row r="21" spans="1:15" s="12" customFormat="1" ht="12" customHeight="1" x14ac:dyDescent="0.2">
      <c r="A21" s="80"/>
      <c r="B21" s="59" t="s">
        <v>7</v>
      </c>
      <c r="C21" s="143">
        <v>60</v>
      </c>
      <c r="D21" s="183">
        <v>4.5599999999999996</v>
      </c>
      <c r="E21" s="183">
        <v>0.36</v>
      </c>
      <c r="F21" s="183">
        <v>31.32</v>
      </c>
      <c r="G21" s="183">
        <v>139.80000000000001</v>
      </c>
      <c r="H21" s="165">
        <v>0.06</v>
      </c>
      <c r="I21" s="165">
        <f>-J21</f>
        <v>0</v>
      </c>
      <c r="J21" s="165">
        <v>0</v>
      </c>
      <c r="K21" s="165">
        <v>0.84</v>
      </c>
      <c r="L21" s="165">
        <v>12</v>
      </c>
      <c r="M21" s="165">
        <v>39</v>
      </c>
      <c r="N21" s="165">
        <v>8.4</v>
      </c>
      <c r="O21" s="165">
        <v>0.54</v>
      </c>
    </row>
    <row r="22" spans="1:15" s="14" customFormat="1" ht="20.100000000000001" customHeight="1" x14ac:dyDescent="0.2">
      <c r="A22" s="139"/>
      <c r="B22" s="140" t="s">
        <v>168</v>
      </c>
      <c r="C22" s="80">
        <v>70</v>
      </c>
      <c r="D22" s="183">
        <v>4.76</v>
      </c>
      <c r="E22" s="80">
        <v>0.84</v>
      </c>
      <c r="F22" s="80">
        <v>32.479999999999997</v>
      </c>
      <c r="G22" s="80">
        <v>150.5</v>
      </c>
      <c r="H22" s="162">
        <v>0.11</v>
      </c>
      <c r="I22" s="162">
        <v>0</v>
      </c>
      <c r="J22" s="162">
        <v>0</v>
      </c>
      <c r="K22" s="162">
        <v>1.43</v>
      </c>
      <c r="L22" s="162">
        <v>21</v>
      </c>
      <c r="M22" s="162">
        <v>86.1</v>
      </c>
      <c r="N22" s="162">
        <v>16.100000000000001</v>
      </c>
      <c r="O22" s="162">
        <v>1.57</v>
      </c>
    </row>
    <row r="23" spans="1:15" s="12" customFormat="1" ht="39.75" customHeight="1" x14ac:dyDescent="0.2">
      <c r="A23" s="168"/>
      <c r="B23" s="167" t="s">
        <v>137</v>
      </c>
      <c r="C23" s="169">
        <v>200</v>
      </c>
      <c r="D23" s="99">
        <v>1.5</v>
      </c>
      <c r="E23" s="99">
        <v>0</v>
      </c>
      <c r="F23" s="99">
        <v>22.8</v>
      </c>
      <c r="G23" s="99">
        <f>D23*4+E23*9+F23*4</f>
        <v>97.2</v>
      </c>
      <c r="H23" s="101">
        <v>0</v>
      </c>
      <c r="I23" s="101">
        <v>14.8</v>
      </c>
      <c r="J23" s="101">
        <v>0</v>
      </c>
      <c r="K23" s="101">
        <v>0.5</v>
      </c>
      <c r="L23" s="101">
        <v>34.700000000000003</v>
      </c>
      <c r="M23" s="101">
        <v>36</v>
      </c>
      <c r="N23" s="101">
        <v>12</v>
      </c>
      <c r="O23" s="101">
        <v>0.7</v>
      </c>
    </row>
    <row r="24" spans="1:15" s="8" customFormat="1" ht="16.5" customHeight="1" x14ac:dyDescent="0.2">
      <c r="A24" s="7"/>
      <c r="B24" s="61" t="s">
        <v>63</v>
      </c>
      <c r="C24" s="78">
        <v>1080</v>
      </c>
      <c r="D24" s="7">
        <f t="shared" ref="D24:O24" si="1">SUM(D16:D23)</f>
        <v>32.78</v>
      </c>
      <c r="E24" s="7">
        <f t="shared" si="1"/>
        <v>29.35</v>
      </c>
      <c r="F24" s="7">
        <f t="shared" si="1"/>
        <v>154.09</v>
      </c>
      <c r="G24" s="7">
        <f t="shared" si="1"/>
        <v>998.76000000000022</v>
      </c>
      <c r="H24" s="166">
        <f t="shared" si="1"/>
        <v>0.43</v>
      </c>
      <c r="I24" s="166">
        <f t="shared" si="1"/>
        <v>44.180000000000007</v>
      </c>
      <c r="J24" s="166">
        <f t="shared" si="1"/>
        <v>4.3999999999999997E-2</v>
      </c>
      <c r="K24" s="166">
        <f t="shared" si="1"/>
        <v>7.6899999999999995</v>
      </c>
      <c r="L24" s="166">
        <f t="shared" si="1"/>
        <v>193.48000000000002</v>
      </c>
      <c r="M24" s="166">
        <f t="shared" si="1"/>
        <v>497.38</v>
      </c>
      <c r="N24" s="166">
        <f t="shared" si="1"/>
        <v>193.45999999999998</v>
      </c>
      <c r="O24" s="166">
        <f t="shared" si="1"/>
        <v>9.3899999999999988</v>
      </c>
    </row>
    <row r="25" spans="1:15" s="8" customFormat="1" ht="17.25" customHeight="1" x14ac:dyDescent="0.2">
      <c r="A25" s="7"/>
      <c r="B25" s="61" t="s">
        <v>11</v>
      </c>
      <c r="C25" s="7"/>
      <c r="D25" s="7">
        <f t="shared" ref="D25:O25" si="2">D24+D14</f>
        <v>53.24</v>
      </c>
      <c r="E25" s="7">
        <f t="shared" si="2"/>
        <v>50.75</v>
      </c>
      <c r="F25" s="7">
        <f t="shared" si="2"/>
        <v>273.20000000000005</v>
      </c>
      <c r="G25" s="7">
        <f t="shared" si="2"/>
        <v>1746.7900000000002</v>
      </c>
      <c r="H25" s="7">
        <f t="shared" si="2"/>
        <v>0.64039999999999997</v>
      </c>
      <c r="I25" s="7">
        <f t="shared" si="2"/>
        <v>55.860000000000007</v>
      </c>
      <c r="J25" s="7">
        <f t="shared" si="2"/>
        <v>0.39399999999999996</v>
      </c>
      <c r="K25" s="7">
        <f t="shared" si="2"/>
        <v>9.2799999999999994</v>
      </c>
      <c r="L25" s="7">
        <f t="shared" si="2"/>
        <v>474.21000000000004</v>
      </c>
      <c r="M25" s="7">
        <f t="shared" si="2"/>
        <v>872.25</v>
      </c>
      <c r="N25" s="7">
        <f t="shared" si="2"/>
        <v>274.39999999999998</v>
      </c>
      <c r="O25" s="7">
        <f t="shared" si="2"/>
        <v>14.11</v>
      </c>
    </row>
    <row r="26" spans="1:15" s="4" customFormat="1" ht="18" customHeight="1" x14ac:dyDescent="0.2">
      <c r="A26" s="25"/>
      <c r="B26" s="19"/>
      <c r="C26" s="25"/>
      <c r="D26" s="19"/>
      <c r="E26" s="19"/>
      <c r="F26" s="19"/>
      <c r="G26" s="88"/>
    </row>
    <row r="27" spans="1:15" s="157" customFormat="1" x14ac:dyDescent="0.2"/>
  </sheetData>
  <mergeCells count="10">
    <mergeCell ref="A1:B1"/>
    <mergeCell ref="A3:B3"/>
    <mergeCell ref="A4:C4"/>
    <mergeCell ref="H6:K6"/>
    <mergeCell ref="L6:O6"/>
    <mergeCell ref="A6:A7"/>
    <mergeCell ref="B6:B7"/>
    <mergeCell ref="C6:C7"/>
    <mergeCell ref="D6:F6"/>
    <mergeCell ref="G6:G7"/>
  </mergeCells>
  <pageMargins left="0.39370078740157483" right="0.39370078740157483" top="0.59055118110236227" bottom="0.19685039370078741" header="0.51181102362204722" footer="0.51181102362204722"/>
  <pageSetup paperSize="9" orientation="landscape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K18"/>
  <sheetViews>
    <sheetView workbookViewId="0">
      <selection activeCell="F5" sqref="F5"/>
    </sheetView>
  </sheetViews>
  <sheetFormatPr defaultRowHeight="12.75" x14ac:dyDescent="0.2"/>
  <cols>
    <col min="1" max="1" width="9.28515625" style="1" customWidth="1"/>
    <col min="2" max="2" width="9.28515625" customWidth="1"/>
    <col min="3" max="3" width="24.7109375" customWidth="1"/>
    <col min="4" max="4" width="9.28515625" style="1" customWidth="1"/>
    <col min="5" max="6" width="9.28515625" customWidth="1"/>
    <col min="7" max="7" width="15.85546875" customWidth="1"/>
    <col min="8" max="16384" width="9.140625" style="3"/>
  </cols>
  <sheetData>
    <row r="1" spans="1:11" s="12" customFormat="1" ht="75" customHeight="1" x14ac:dyDescent="0.2">
      <c r="A1" s="221" t="s">
        <v>202</v>
      </c>
      <c r="B1" s="222"/>
      <c r="C1" s="222"/>
      <c r="D1" s="223"/>
      <c r="E1" s="223"/>
      <c r="F1" s="223"/>
      <c r="G1" s="223"/>
    </row>
    <row r="2" spans="1:11" s="12" customFormat="1" ht="15.75" x14ac:dyDescent="0.25">
      <c r="A2" s="222"/>
      <c r="B2" s="228"/>
      <c r="C2" s="228"/>
      <c r="D2" s="230" t="s">
        <v>48</v>
      </c>
      <c r="E2" s="231"/>
      <c r="F2" s="231"/>
      <c r="G2" s="224" t="s">
        <v>49</v>
      </c>
      <c r="H2" s="194"/>
      <c r="I2" s="194"/>
      <c r="J2" s="194"/>
      <c r="K2" s="194"/>
    </row>
    <row r="3" spans="1:11" s="12" customFormat="1" ht="15.75" x14ac:dyDescent="0.25">
      <c r="A3" s="222"/>
      <c r="B3" s="228"/>
      <c r="C3" s="228"/>
      <c r="D3" s="195" t="s">
        <v>2</v>
      </c>
      <c r="E3" s="195" t="s">
        <v>3</v>
      </c>
      <c r="F3" s="195" t="s">
        <v>4</v>
      </c>
      <c r="G3" s="224"/>
      <c r="H3" s="194"/>
      <c r="I3" s="194"/>
      <c r="J3" s="194"/>
      <c r="K3" s="194"/>
    </row>
    <row r="4" spans="1:11" s="12" customFormat="1" ht="15" customHeight="1" x14ac:dyDescent="0.2">
      <c r="A4" s="225" t="s">
        <v>138</v>
      </c>
      <c r="B4" s="229"/>
      <c r="C4" s="229"/>
      <c r="D4" s="196">
        <v>659.07</v>
      </c>
      <c r="E4" s="196">
        <v>552.02</v>
      </c>
      <c r="F4" s="196">
        <v>2440.7399999999998</v>
      </c>
      <c r="G4" s="196">
        <f>День1!G25+'День 2'!G24+День3!G26+'День 4'!G25+'День 5'!G25+'День 6'!G26+'День 7'!G23+'День 8'!G26+'День 9'!G25+'День 10'!G25</f>
        <v>16666.940000000002</v>
      </c>
      <c r="H4" s="194"/>
      <c r="I4" s="194"/>
      <c r="J4" s="194"/>
      <c r="K4" s="194"/>
    </row>
    <row r="5" spans="1:11" s="12" customFormat="1" ht="15" customHeight="1" x14ac:dyDescent="0.2">
      <c r="A5" s="225" t="s">
        <v>155</v>
      </c>
      <c r="B5" s="226"/>
      <c r="C5" s="226"/>
      <c r="D5" s="196">
        <f>D4/10</f>
        <v>65.907000000000011</v>
      </c>
      <c r="E5" s="196">
        <f>E4/10</f>
        <v>55.201999999999998</v>
      </c>
      <c r="F5" s="196">
        <f>F4/10</f>
        <v>244.07399999999998</v>
      </c>
      <c r="G5" s="196">
        <f>G4/10</f>
        <v>1666.6940000000002</v>
      </c>
      <c r="H5" s="197"/>
      <c r="I5" s="197"/>
      <c r="J5" s="197"/>
      <c r="K5" s="197"/>
    </row>
    <row r="6" spans="1:11" s="12" customFormat="1" ht="15" customHeight="1" x14ac:dyDescent="0.2">
      <c r="A6" s="225" t="s">
        <v>140</v>
      </c>
      <c r="B6" s="225"/>
      <c r="C6" s="225"/>
      <c r="D6" s="196">
        <f>D4*4*100/G4</f>
        <v>15.817420594302252</v>
      </c>
      <c r="E6" s="196">
        <f>E4*9*100/G4</f>
        <v>29.808591139105314</v>
      </c>
      <c r="F6" s="196">
        <f>F4*4*100/G4</f>
        <v>58.576799340490801</v>
      </c>
      <c r="G6" s="196">
        <f>G5*100/2720</f>
        <v>61.275514705882358</v>
      </c>
      <c r="H6" s="197"/>
      <c r="I6" s="197"/>
      <c r="J6" s="197"/>
      <c r="K6" s="197"/>
    </row>
    <row r="7" spans="1:11" s="12" customFormat="1" ht="15" customHeight="1" x14ac:dyDescent="0.2">
      <c r="A7" s="225" t="s">
        <v>139</v>
      </c>
      <c r="B7" s="226"/>
      <c r="C7" s="226"/>
      <c r="D7" s="196">
        <f>D4/E4</f>
        <v>1.1939241331835804</v>
      </c>
      <c r="E7" s="196">
        <v>1</v>
      </c>
      <c r="F7" s="196">
        <f>F4/E4</f>
        <v>4.4214702365856304</v>
      </c>
      <c r="G7" s="198"/>
      <c r="H7" s="197"/>
      <c r="I7" s="197"/>
      <c r="J7" s="197"/>
      <c r="K7" s="197"/>
    </row>
    <row r="8" spans="1:11" s="12" customFormat="1" ht="15" customHeight="1" x14ac:dyDescent="0.2">
      <c r="A8" s="225" t="s">
        <v>156</v>
      </c>
      <c r="B8" s="225"/>
      <c r="C8" s="225"/>
      <c r="D8" s="227">
        <v>25</v>
      </c>
      <c r="E8" s="227"/>
      <c r="F8" s="227"/>
      <c r="G8" s="198"/>
      <c r="H8" s="197"/>
      <c r="I8" s="197"/>
      <c r="J8" s="197"/>
      <c r="K8" s="197"/>
    </row>
    <row r="9" spans="1:11" s="12" customFormat="1" ht="15" customHeight="1" x14ac:dyDescent="0.2">
      <c r="A9" s="225" t="s">
        <v>157</v>
      </c>
      <c r="B9" s="225"/>
      <c r="C9" s="225"/>
      <c r="D9" s="227">
        <v>35</v>
      </c>
      <c r="E9" s="227"/>
      <c r="F9" s="227"/>
      <c r="G9" s="198"/>
      <c r="H9" s="197"/>
      <c r="I9" s="197"/>
      <c r="J9" s="197"/>
      <c r="K9" s="197"/>
    </row>
    <row r="10" spans="1:11" s="12" customFormat="1" ht="15" customHeight="1" x14ac:dyDescent="0.2">
      <c r="A10" s="199"/>
      <c r="B10" s="199"/>
      <c r="C10" s="199"/>
      <c r="D10" s="91"/>
      <c r="E10" s="91"/>
      <c r="F10" s="91"/>
      <c r="G10" s="198"/>
      <c r="H10" s="197"/>
      <c r="I10" s="197"/>
      <c r="J10" s="197"/>
      <c r="K10" s="197"/>
    </row>
    <row r="11" spans="1:11" s="12" customFormat="1" x14ac:dyDescent="0.2">
      <c r="A11" s="200"/>
      <c r="B11" s="14"/>
      <c r="C11" s="14"/>
      <c r="D11" s="200"/>
      <c r="E11" s="14"/>
      <c r="F11" s="14"/>
      <c r="G11" s="14"/>
    </row>
    <row r="12" spans="1:11" s="203" customFormat="1" x14ac:dyDescent="0.2">
      <c r="A12" s="201"/>
      <c r="B12" s="202"/>
      <c r="C12" s="202"/>
      <c r="D12" s="201"/>
      <c r="E12" s="202"/>
      <c r="F12" s="202"/>
      <c r="G12" s="202"/>
    </row>
    <row r="13" spans="1:11" s="203" customFormat="1" ht="15" x14ac:dyDescent="0.2">
      <c r="A13" s="201"/>
      <c r="B13" s="202"/>
      <c r="C13" s="202"/>
      <c r="D13" s="204"/>
      <c r="E13" s="204"/>
      <c r="F13" s="204"/>
      <c r="G13" s="204"/>
    </row>
    <row r="14" spans="1:11" s="203" customFormat="1" x14ac:dyDescent="0.2">
      <c r="A14" s="201"/>
      <c r="B14" s="202"/>
      <c r="C14" s="202"/>
      <c r="D14" s="201"/>
      <c r="E14" s="202"/>
      <c r="F14" s="202"/>
      <c r="G14" s="202"/>
    </row>
    <row r="15" spans="1:11" s="203" customFormat="1" x14ac:dyDescent="0.2">
      <c r="A15" s="201"/>
      <c r="B15" s="202"/>
      <c r="C15" s="202"/>
      <c r="D15" s="201"/>
      <c r="E15" s="201"/>
      <c r="F15" s="201"/>
      <c r="G15" s="201"/>
    </row>
    <row r="16" spans="1:11" s="203" customFormat="1" x14ac:dyDescent="0.2">
      <c r="A16" s="201"/>
      <c r="B16" s="202"/>
      <c r="C16" s="202"/>
      <c r="D16" s="201"/>
      <c r="E16" s="202"/>
      <c r="F16" s="202"/>
      <c r="G16" s="202"/>
    </row>
    <row r="17" spans="1:7" s="203" customFormat="1" x14ac:dyDescent="0.2">
      <c r="A17" s="201"/>
      <c r="B17" s="202"/>
      <c r="C17" s="202"/>
      <c r="D17" s="201"/>
      <c r="E17" s="202"/>
      <c r="F17" s="202"/>
      <c r="G17" s="202"/>
    </row>
    <row r="18" spans="1:7" s="203" customFormat="1" x14ac:dyDescent="0.2">
      <c r="A18" s="201"/>
      <c r="B18" s="202"/>
      <c r="C18" s="202"/>
      <c r="D18" s="201"/>
      <c r="E18" s="202"/>
      <c r="F18" s="202"/>
      <c r="G18" s="202"/>
    </row>
  </sheetData>
  <mergeCells count="13">
    <mergeCell ref="A9:C9"/>
    <mergeCell ref="D8:F8"/>
    <mergeCell ref="D9:F9"/>
    <mergeCell ref="A2:C2"/>
    <mergeCell ref="A3:C3"/>
    <mergeCell ref="A4:C4"/>
    <mergeCell ref="D2:F2"/>
    <mergeCell ref="A5:C5"/>
    <mergeCell ref="A1:G1"/>
    <mergeCell ref="G2:G3"/>
    <mergeCell ref="A7:C7"/>
    <mergeCell ref="A6:C6"/>
    <mergeCell ref="A8:C8"/>
  </mergeCells>
  <phoneticPr fontId="0" type="noConversion"/>
  <pageMargins left="0.59055118110236227" right="0.39370078740157483" top="0.19685039370078741" bottom="0.19685039370078741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8"/>
  <sheetViews>
    <sheetView workbookViewId="0">
      <selection activeCell="E15" sqref="E15"/>
    </sheetView>
  </sheetViews>
  <sheetFormatPr defaultRowHeight="12.75" x14ac:dyDescent="0.2"/>
  <cols>
    <col min="1" max="1" width="36.140625" customWidth="1"/>
  </cols>
  <sheetData>
    <row r="1" spans="1:11" s="205" customFormat="1" x14ac:dyDescent="0.2">
      <c r="A1" s="232" t="s">
        <v>203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1" s="206" customFormat="1" x14ac:dyDescent="0.2"/>
    <row r="3" spans="1:11" s="206" customFormat="1" x14ac:dyDescent="0.2">
      <c r="A3" s="233" t="s">
        <v>204</v>
      </c>
      <c r="B3" s="233" t="s">
        <v>205</v>
      </c>
      <c r="C3" s="233"/>
      <c r="D3" s="233"/>
      <c r="E3" s="233"/>
      <c r="F3" s="233"/>
      <c r="G3" s="233"/>
      <c r="H3" s="233"/>
      <c r="I3" s="233"/>
      <c r="J3" s="233"/>
      <c r="K3" s="233"/>
    </row>
    <row r="4" spans="1:11" s="206" customFormat="1" x14ac:dyDescent="0.2">
      <c r="A4" s="233"/>
      <c r="B4" s="159">
        <v>1</v>
      </c>
      <c r="C4" s="159">
        <v>2</v>
      </c>
      <c r="D4" s="159">
        <v>3</v>
      </c>
      <c r="E4" s="159">
        <v>4</v>
      </c>
      <c r="F4" s="159">
        <v>5</v>
      </c>
      <c r="G4" s="159">
        <v>6</v>
      </c>
      <c r="H4" s="159">
        <v>7</v>
      </c>
      <c r="I4" s="159">
        <v>8</v>
      </c>
      <c r="J4" s="159">
        <v>9</v>
      </c>
      <c r="K4" s="159">
        <v>10</v>
      </c>
    </row>
    <row r="5" spans="1:11" s="206" customFormat="1" ht="12.75" customHeight="1" x14ac:dyDescent="0.2">
      <c r="A5" s="55" t="s">
        <v>105</v>
      </c>
      <c r="B5" s="159" t="s">
        <v>206</v>
      </c>
      <c r="C5" s="159"/>
      <c r="D5" s="159"/>
      <c r="E5" s="159"/>
      <c r="F5" s="159"/>
      <c r="G5" s="159"/>
      <c r="H5" s="159"/>
      <c r="I5" s="159"/>
      <c r="J5" s="159"/>
      <c r="K5" s="159"/>
    </row>
    <row r="6" spans="1:11" s="206" customFormat="1" ht="12.75" customHeight="1" x14ac:dyDescent="0.2">
      <c r="A6" s="54" t="s">
        <v>6</v>
      </c>
      <c r="B6" s="159" t="s">
        <v>206</v>
      </c>
      <c r="C6" s="159"/>
      <c r="D6" s="159"/>
      <c r="E6" s="159"/>
      <c r="F6" s="159"/>
      <c r="G6" s="159"/>
      <c r="H6" s="159"/>
      <c r="I6" s="159" t="s">
        <v>206</v>
      </c>
      <c r="J6" s="159"/>
      <c r="K6" s="159"/>
    </row>
    <row r="7" spans="1:11" s="206" customFormat="1" ht="12.75" customHeight="1" x14ac:dyDescent="0.2">
      <c r="A7" s="56" t="s">
        <v>100</v>
      </c>
      <c r="B7" s="159" t="s">
        <v>206</v>
      </c>
      <c r="C7" s="159"/>
      <c r="D7" s="159"/>
      <c r="E7" s="159"/>
      <c r="F7" s="159"/>
      <c r="G7" s="159" t="s">
        <v>206</v>
      </c>
      <c r="H7" s="159"/>
      <c r="I7" s="159"/>
      <c r="J7" s="159"/>
      <c r="K7" s="159"/>
    </row>
    <row r="8" spans="1:11" s="206" customFormat="1" ht="12.75" customHeight="1" x14ac:dyDescent="0.2">
      <c r="A8" s="59" t="s">
        <v>207</v>
      </c>
      <c r="B8" s="159" t="s">
        <v>206</v>
      </c>
      <c r="C8" s="159"/>
      <c r="D8" s="159"/>
      <c r="E8" s="159"/>
      <c r="F8" s="159"/>
      <c r="G8" s="159"/>
      <c r="H8" s="159"/>
      <c r="I8" s="159"/>
      <c r="J8" s="159"/>
      <c r="K8" s="159"/>
    </row>
    <row r="9" spans="1:11" s="206" customFormat="1" ht="12.75" customHeight="1" x14ac:dyDescent="0.2">
      <c r="A9" s="53" t="s">
        <v>187</v>
      </c>
      <c r="B9" s="159" t="s">
        <v>206</v>
      </c>
      <c r="C9" s="159"/>
      <c r="D9" s="159"/>
      <c r="E9" s="159"/>
      <c r="F9" s="159"/>
      <c r="G9" s="159"/>
      <c r="H9" s="159"/>
      <c r="I9" s="159"/>
      <c r="J9" s="159"/>
      <c r="K9" s="159"/>
    </row>
    <row r="10" spans="1:11" s="206" customFormat="1" ht="12.75" customHeight="1" x14ac:dyDescent="0.2">
      <c r="A10" s="59" t="s">
        <v>40</v>
      </c>
      <c r="B10" s="159" t="s">
        <v>206</v>
      </c>
      <c r="C10" s="159"/>
      <c r="D10" s="159"/>
      <c r="E10" s="159"/>
      <c r="F10" s="159"/>
      <c r="G10" s="159" t="s">
        <v>206</v>
      </c>
      <c r="H10" s="159"/>
      <c r="I10" s="159"/>
      <c r="J10" s="159"/>
      <c r="K10" s="159"/>
    </row>
    <row r="11" spans="1:11" s="206" customFormat="1" ht="12.75" customHeight="1" x14ac:dyDescent="0.2">
      <c r="A11" s="59" t="s">
        <v>68</v>
      </c>
      <c r="B11" s="159" t="s">
        <v>206</v>
      </c>
      <c r="C11" s="159"/>
      <c r="D11" s="159"/>
      <c r="E11" s="159" t="s">
        <v>206</v>
      </c>
      <c r="F11" s="159"/>
      <c r="G11" s="159"/>
      <c r="H11" s="159"/>
      <c r="I11" s="159" t="s">
        <v>206</v>
      </c>
      <c r="J11" s="159"/>
      <c r="K11" s="159"/>
    </row>
    <row r="12" spans="1:11" s="206" customFormat="1" ht="12.75" customHeight="1" x14ac:dyDescent="0.2">
      <c r="A12" s="56" t="s">
        <v>96</v>
      </c>
      <c r="B12" s="159"/>
      <c r="C12" s="159" t="s">
        <v>206</v>
      </c>
      <c r="D12" s="159"/>
      <c r="E12" s="159"/>
      <c r="F12" s="159"/>
      <c r="G12" s="159"/>
      <c r="H12" s="159"/>
      <c r="I12" s="159"/>
      <c r="J12" s="159"/>
      <c r="K12" s="159"/>
    </row>
    <row r="13" spans="1:11" s="206" customFormat="1" ht="12.75" customHeight="1" x14ac:dyDescent="0.2">
      <c r="A13" s="55" t="s">
        <v>36</v>
      </c>
      <c r="B13" s="159"/>
      <c r="C13" s="159" t="s">
        <v>206</v>
      </c>
      <c r="D13" s="159"/>
      <c r="E13" s="159"/>
      <c r="F13" s="159"/>
      <c r="G13" s="159"/>
      <c r="H13" s="159" t="s">
        <v>206</v>
      </c>
      <c r="I13" s="159"/>
      <c r="J13" s="159"/>
      <c r="K13" s="159"/>
    </row>
    <row r="14" spans="1:11" s="206" customFormat="1" ht="12.75" customHeight="1" x14ac:dyDescent="0.2">
      <c r="A14" s="56" t="s">
        <v>101</v>
      </c>
      <c r="B14" s="159"/>
      <c r="C14" s="159" t="s">
        <v>206</v>
      </c>
      <c r="D14" s="159"/>
      <c r="E14" s="159"/>
      <c r="F14" s="159"/>
      <c r="G14" s="159"/>
      <c r="H14" s="159"/>
      <c r="I14" s="159"/>
      <c r="J14" s="159" t="s">
        <v>206</v>
      </c>
      <c r="K14" s="159"/>
    </row>
    <row r="15" spans="1:11" s="206" customFormat="1" ht="12.75" customHeight="1" x14ac:dyDescent="0.2">
      <c r="A15" s="53" t="s">
        <v>56</v>
      </c>
      <c r="B15" s="159"/>
      <c r="C15" s="159" t="s">
        <v>206</v>
      </c>
      <c r="D15" s="159"/>
      <c r="E15" s="159"/>
      <c r="F15" s="159"/>
      <c r="G15" s="159"/>
      <c r="H15" s="159"/>
      <c r="I15" s="159"/>
      <c r="J15" s="159"/>
      <c r="K15" s="159"/>
    </row>
    <row r="16" spans="1:11" s="206" customFormat="1" ht="12.75" customHeight="1" x14ac:dyDescent="0.2">
      <c r="A16" s="53" t="s">
        <v>208</v>
      </c>
      <c r="B16" s="159"/>
      <c r="C16" s="159" t="s">
        <v>206</v>
      </c>
      <c r="D16" s="159"/>
      <c r="E16" s="159"/>
      <c r="F16" s="159"/>
      <c r="G16" s="159"/>
      <c r="H16" s="159"/>
      <c r="I16" s="159"/>
      <c r="J16" s="159"/>
      <c r="K16" s="159"/>
    </row>
    <row r="17" spans="1:11" s="206" customFormat="1" ht="12.75" customHeight="1" x14ac:dyDescent="0.2">
      <c r="A17" s="53" t="s">
        <v>45</v>
      </c>
      <c r="B17" s="159"/>
      <c r="C17" s="159" t="s">
        <v>206</v>
      </c>
      <c r="D17" s="159"/>
      <c r="E17" s="159"/>
      <c r="F17" s="159"/>
      <c r="G17" s="159"/>
      <c r="H17" s="159"/>
      <c r="I17" s="159"/>
      <c r="J17" s="159" t="s">
        <v>206</v>
      </c>
      <c r="K17" s="159"/>
    </row>
    <row r="18" spans="1:11" s="206" customFormat="1" ht="12.75" customHeight="1" x14ac:dyDescent="0.2">
      <c r="A18" s="53" t="s">
        <v>54</v>
      </c>
      <c r="B18" s="159"/>
      <c r="C18" s="159" t="s">
        <v>206</v>
      </c>
      <c r="D18" s="159"/>
      <c r="E18" s="159"/>
      <c r="F18" s="159"/>
      <c r="G18" s="159" t="s">
        <v>206</v>
      </c>
      <c r="H18" s="159"/>
      <c r="I18" s="159"/>
      <c r="J18" s="159"/>
      <c r="K18" s="159" t="s">
        <v>206</v>
      </c>
    </row>
    <row r="19" spans="1:11" s="206" customFormat="1" ht="12.75" customHeight="1" x14ac:dyDescent="0.2">
      <c r="A19" s="62" t="s">
        <v>53</v>
      </c>
      <c r="B19" s="159"/>
      <c r="C19" s="159"/>
      <c r="D19" s="159" t="s">
        <v>206</v>
      </c>
      <c r="E19" s="159"/>
      <c r="F19" s="159"/>
      <c r="G19" s="159"/>
      <c r="H19" s="159"/>
      <c r="I19" s="159"/>
      <c r="J19" s="159"/>
      <c r="K19" s="159"/>
    </row>
    <row r="20" spans="1:11" s="206" customFormat="1" ht="12.75" customHeight="1" x14ac:dyDescent="0.2">
      <c r="A20" s="59" t="s">
        <v>141</v>
      </c>
      <c r="B20" s="159"/>
      <c r="C20" s="159"/>
      <c r="D20" s="159" t="s">
        <v>206</v>
      </c>
      <c r="E20" s="159"/>
      <c r="F20" s="159" t="s">
        <v>206</v>
      </c>
      <c r="G20" s="159"/>
      <c r="H20" s="159"/>
      <c r="I20" s="159"/>
      <c r="J20" s="159" t="s">
        <v>206</v>
      </c>
      <c r="K20" s="159"/>
    </row>
    <row r="21" spans="1:11" s="206" customFormat="1" ht="12.75" customHeight="1" x14ac:dyDescent="0.2">
      <c r="A21" s="62" t="s">
        <v>104</v>
      </c>
      <c r="B21" s="159"/>
      <c r="C21" s="159"/>
      <c r="D21" s="159" t="s">
        <v>206</v>
      </c>
      <c r="E21" s="159"/>
      <c r="F21" s="159"/>
      <c r="G21" s="159"/>
      <c r="H21" s="159"/>
      <c r="I21" s="159"/>
      <c r="J21" s="159" t="s">
        <v>206</v>
      </c>
      <c r="K21" s="159"/>
    </row>
    <row r="22" spans="1:11" s="206" customFormat="1" ht="12.75" customHeight="1" x14ac:dyDescent="0.2">
      <c r="A22" s="65" t="s">
        <v>67</v>
      </c>
      <c r="B22" s="159"/>
      <c r="C22" s="159"/>
      <c r="D22" s="159" t="s">
        <v>206</v>
      </c>
      <c r="E22" s="159"/>
      <c r="F22" s="159"/>
      <c r="G22" s="159"/>
      <c r="H22" s="159"/>
      <c r="I22" s="159"/>
      <c r="J22" s="159"/>
      <c r="K22" s="159"/>
    </row>
    <row r="23" spans="1:11" s="206" customFormat="1" ht="12.75" customHeight="1" x14ac:dyDescent="0.2">
      <c r="A23" s="59" t="s">
        <v>60</v>
      </c>
      <c r="B23" s="159"/>
      <c r="C23" s="159"/>
      <c r="D23" s="159" t="s">
        <v>206</v>
      </c>
      <c r="E23" s="159"/>
      <c r="F23" s="159"/>
      <c r="G23" s="159"/>
      <c r="H23" s="159"/>
      <c r="I23" s="159"/>
      <c r="J23" s="159"/>
      <c r="K23" s="159"/>
    </row>
    <row r="24" spans="1:11" s="206" customFormat="1" ht="12.75" customHeight="1" x14ac:dyDescent="0.2">
      <c r="A24" s="59" t="s">
        <v>201</v>
      </c>
      <c r="B24" s="159"/>
      <c r="C24" s="159"/>
      <c r="D24" s="159" t="s">
        <v>206</v>
      </c>
      <c r="E24" s="159"/>
      <c r="F24" s="159"/>
      <c r="G24" s="159"/>
      <c r="H24" s="159"/>
      <c r="I24" s="159"/>
      <c r="J24" s="159"/>
      <c r="K24" s="159"/>
    </row>
    <row r="25" spans="1:11" s="206" customFormat="1" ht="12.75" customHeight="1" x14ac:dyDescent="0.2">
      <c r="A25" s="59" t="s">
        <v>142</v>
      </c>
      <c r="B25" s="159"/>
      <c r="C25" s="159"/>
      <c r="D25" s="159" t="s">
        <v>206</v>
      </c>
      <c r="E25" s="159"/>
      <c r="F25" s="159"/>
      <c r="G25" s="159"/>
      <c r="H25" s="159" t="s">
        <v>206</v>
      </c>
      <c r="I25" s="159"/>
      <c r="J25" s="159"/>
      <c r="K25" s="159"/>
    </row>
    <row r="26" spans="1:11" s="206" customFormat="1" ht="12.75" customHeight="1" x14ac:dyDescent="0.2">
      <c r="A26" s="62" t="s">
        <v>33</v>
      </c>
      <c r="B26" s="159"/>
      <c r="C26" s="159"/>
      <c r="D26" s="159"/>
      <c r="E26" s="159" t="s">
        <v>206</v>
      </c>
      <c r="F26" s="159"/>
      <c r="G26" s="159"/>
      <c r="H26" s="159"/>
      <c r="I26" s="159"/>
      <c r="J26" s="159"/>
      <c r="K26" s="159"/>
    </row>
    <row r="27" spans="1:11" s="206" customFormat="1" ht="12.75" customHeight="1" x14ac:dyDescent="0.2">
      <c r="A27" s="58" t="s">
        <v>14</v>
      </c>
      <c r="B27" s="159"/>
      <c r="C27" s="159"/>
      <c r="D27" s="159"/>
      <c r="E27" s="159" t="s">
        <v>206</v>
      </c>
      <c r="F27" s="159"/>
      <c r="G27" s="159"/>
      <c r="H27" s="159"/>
      <c r="I27" s="159"/>
      <c r="J27" s="159"/>
      <c r="K27" s="159" t="s">
        <v>206</v>
      </c>
    </row>
    <row r="28" spans="1:11" s="206" customFormat="1" ht="12.75" customHeight="1" x14ac:dyDescent="0.2">
      <c r="A28" s="81" t="s">
        <v>148</v>
      </c>
      <c r="B28" s="159"/>
      <c r="C28" s="159"/>
      <c r="D28" s="159"/>
      <c r="E28" s="159" t="s">
        <v>206</v>
      </c>
      <c r="F28" s="159"/>
      <c r="G28" s="159"/>
      <c r="H28" s="159"/>
      <c r="I28" s="159" t="s">
        <v>206</v>
      </c>
      <c r="J28" s="159"/>
      <c r="K28" s="159"/>
    </row>
    <row r="29" spans="1:11" s="206" customFormat="1" ht="12.75" customHeight="1" x14ac:dyDescent="0.2">
      <c r="A29" s="59" t="s">
        <v>39</v>
      </c>
      <c r="B29" s="159"/>
      <c r="C29" s="159"/>
      <c r="D29" s="159"/>
      <c r="E29" s="159" t="s">
        <v>206</v>
      </c>
      <c r="F29" s="159"/>
      <c r="G29" s="159"/>
      <c r="H29" s="159"/>
      <c r="I29" s="159"/>
      <c r="J29" s="159"/>
      <c r="K29" s="159"/>
    </row>
    <row r="30" spans="1:11" s="206" customFormat="1" ht="12.75" customHeight="1" x14ac:dyDescent="0.2">
      <c r="A30" s="62" t="s">
        <v>43</v>
      </c>
      <c r="B30" s="159"/>
      <c r="C30" s="159"/>
      <c r="D30" s="159"/>
      <c r="E30" s="159" t="s">
        <v>206</v>
      </c>
      <c r="F30" s="159"/>
      <c r="G30" s="159"/>
      <c r="H30" s="159"/>
      <c r="I30" s="159"/>
      <c r="J30" s="159"/>
      <c r="K30" s="159"/>
    </row>
    <row r="31" spans="1:11" s="206" customFormat="1" ht="12.75" customHeight="1" x14ac:dyDescent="0.2">
      <c r="A31" s="59" t="s">
        <v>69</v>
      </c>
      <c r="B31" s="159"/>
      <c r="C31" s="159"/>
      <c r="D31" s="159"/>
      <c r="E31" s="159" t="s">
        <v>206</v>
      </c>
      <c r="F31" s="159"/>
      <c r="G31" s="159"/>
      <c r="H31" s="159"/>
      <c r="I31" s="159"/>
      <c r="J31" s="159"/>
      <c r="K31" s="159"/>
    </row>
    <row r="32" spans="1:11" s="206" customFormat="1" ht="12.75" customHeight="1" x14ac:dyDescent="0.2">
      <c r="A32" s="60" t="s">
        <v>35</v>
      </c>
      <c r="B32" s="159"/>
      <c r="C32" s="159"/>
      <c r="D32" s="159"/>
      <c r="E32" s="159"/>
      <c r="F32" s="159" t="s">
        <v>206</v>
      </c>
      <c r="G32" s="159"/>
      <c r="H32" s="159"/>
      <c r="I32" s="159"/>
      <c r="J32" s="159"/>
      <c r="K32" s="159"/>
    </row>
    <row r="33" spans="1:11" s="206" customFormat="1" ht="12.75" customHeight="1" x14ac:dyDescent="0.2">
      <c r="A33" s="60" t="s">
        <v>6</v>
      </c>
      <c r="B33" s="159"/>
      <c r="C33" s="159"/>
      <c r="D33" s="159"/>
      <c r="E33" s="159"/>
      <c r="F33" s="159" t="s">
        <v>206</v>
      </c>
      <c r="G33" s="159"/>
      <c r="H33" s="159"/>
      <c r="I33" s="159"/>
      <c r="J33" s="159"/>
      <c r="K33" s="159"/>
    </row>
    <row r="34" spans="1:11" s="206" customFormat="1" ht="12.75" customHeight="1" x14ac:dyDescent="0.2">
      <c r="A34" s="175" t="s">
        <v>106</v>
      </c>
      <c r="B34" s="159"/>
      <c r="C34" s="159"/>
      <c r="D34" s="159"/>
      <c r="E34" s="159"/>
      <c r="F34" s="159" t="s">
        <v>206</v>
      </c>
      <c r="G34" s="159"/>
      <c r="H34" s="159"/>
      <c r="I34" s="159"/>
      <c r="J34" s="159"/>
      <c r="K34" s="159"/>
    </row>
    <row r="35" spans="1:11" s="206" customFormat="1" ht="12.75" customHeight="1" x14ac:dyDescent="0.2">
      <c r="A35" s="59" t="s">
        <v>55</v>
      </c>
      <c r="B35" s="159"/>
      <c r="C35" s="159"/>
      <c r="D35" s="159"/>
      <c r="E35" s="159"/>
      <c r="F35" s="159" t="s">
        <v>206</v>
      </c>
      <c r="G35" s="159"/>
      <c r="H35" s="159"/>
      <c r="I35" s="159"/>
      <c r="J35" s="159"/>
      <c r="K35" s="159"/>
    </row>
    <row r="36" spans="1:11" s="206" customFormat="1" ht="12.75" customHeight="1" x14ac:dyDescent="0.2">
      <c r="A36" s="59" t="s">
        <v>38</v>
      </c>
      <c r="B36" s="159"/>
      <c r="C36" s="159"/>
      <c r="D36" s="159"/>
      <c r="E36" s="159"/>
      <c r="F36" s="159" t="s">
        <v>206</v>
      </c>
      <c r="G36" s="159"/>
      <c r="H36" s="159"/>
      <c r="I36" s="159"/>
      <c r="J36" s="159"/>
      <c r="K36" s="159"/>
    </row>
    <row r="37" spans="1:11" s="206" customFormat="1" ht="12.75" customHeight="1" x14ac:dyDescent="0.2">
      <c r="A37" s="141" t="s">
        <v>176</v>
      </c>
      <c r="B37" s="159"/>
      <c r="C37" s="159"/>
      <c r="D37" s="159"/>
      <c r="E37" s="159"/>
      <c r="F37" s="159" t="s">
        <v>206</v>
      </c>
      <c r="G37" s="159"/>
      <c r="H37" s="159"/>
      <c r="I37" s="159"/>
      <c r="J37" s="159"/>
      <c r="K37" s="159"/>
    </row>
    <row r="38" spans="1:11" s="206" customFormat="1" ht="12.75" customHeight="1" x14ac:dyDescent="0.2">
      <c r="A38" s="59" t="s">
        <v>103</v>
      </c>
      <c r="B38" s="159"/>
      <c r="C38" s="159"/>
      <c r="D38" s="159"/>
      <c r="E38" s="159"/>
      <c r="F38" s="159"/>
      <c r="G38" s="159" t="s">
        <v>206</v>
      </c>
      <c r="H38" s="159"/>
      <c r="I38" s="159"/>
      <c r="J38" s="159"/>
      <c r="K38" s="159"/>
    </row>
    <row r="39" spans="1:11" s="206" customFormat="1" ht="12.75" customHeight="1" x14ac:dyDescent="0.2">
      <c r="A39" s="59" t="s">
        <v>42</v>
      </c>
      <c r="B39" s="159"/>
      <c r="C39" s="159"/>
      <c r="D39" s="159"/>
      <c r="E39" s="159"/>
      <c r="F39" s="159"/>
      <c r="G39" s="159" t="s">
        <v>206</v>
      </c>
      <c r="H39" s="159"/>
      <c r="I39" s="159"/>
      <c r="J39" s="159"/>
      <c r="K39" s="159"/>
    </row>
    <row r="40" spans="1:11" s="206" customFormat="1" ht="12.75" customHeight="1" x14ac:dyDescent="0.2">
      <c r="A40" s="79" t="s">
        <v>197</v>
      </c>
      <c r="B40" s="159"/>
      <c r="C40" s="159"/>
      <c r="D40" s="159"/>
      <c r="E40" s="159"/>
      <c r="F40" s="159"/>
      <c r="G40" s="159" t="s">
        <v>206</v>
      </c>
      <c r="H40" s="159"/>
      <c r="I40" s="159"/>
      <c r="J40" s="159"/>
      <c r="K40" s="159"/>
    </row>
    <row r="41" spans="1:11" s="206" customFormat="1" ht="12.75" customHeight="1" x14ac:dyDescent="0.2">
      <c r="A41" s="60" t="s">
        <v>209</v>
      </c>
      <c r="B41" s="159"/>
      <c r="C41" s="159"/>
      <c r="D41" s="159"/>
      <c r="E41" s="159"/>
      <c r="F41" s="159"/>
      <c r="G41" s="159"/>
      <c r="H41" s="159" t="s">
        <v>206</v>
      </c>
      <c r="I41" s="159"/>
      <c r="J41" s="159"/>
      <c r="K41" s="159"/>
    </row>
    <row r="42" spans="1:11" s="206" customFormat="1" ht="12.75" customHeight="1" x14ac:dyDescent="0.2">
      <c r="A42" s="59" t="s">
        <v>109</v>
      </c>
      <c r="B42" s="159"/>
      <c r="C42" s="159"/>
      <c r="D42" s="159"/>
      <c r="E42" s="159"/>
      <c r="F42" s="159"/>
      <c r="G42" s="159"/>
      <c r="H42" s="159" t="s">
        <v>206</v>
      </c>
      <c r="I42" s="159"/>
      <c r="J42" s="159"/>
      <c r="K42" s="159"/>
    </row>
    <row r="43" spans="1:11" s="206" customFormat="1" ht="12.75" customHeight="1" x14ac:dyDescent="0.2">
      <c r="A43" s="59" t="s">
        <v>58</v>
      </c>
      <c r="B43" s="159"/>
      <c r="C43" s="159"/>
      <c r="D43" s="159"/>
      <c r="E43" s="159"/>
      <c r="F43" s="159"/>
      <c r="G43" s="159"/>
      <c r="H43" s="159" t="s">
        <v>206</v>
      </c>
      <c r="I43" s="159"/>
      <c r="J43" s="159"/>
      <c r="K43" s="159"/>
    </row>
    <row r="44" spans="1:11" s="206" customFormat="1" ht="12.75" customHeight="1" x14ac:dyDescent="0.2">
      <c r="A44" s="53" t="s">
        <v>51</v>
      </c>
      <c r="B44" s="159"/>
      <c r="C44" s="159"/>
      <c r="D44" s="159"/>
      <c r="E44" s="159"/>
      <c r="F44" s="159"/>
      <c r="G44" s="159"/>
      <c r="H44" s="159" t="s">
        <v>206</v>
      </c>
      <c r="I44" s="159"/>
      <c r="J44" s="159"/>
      <c r="K44" s="159"/>
    </row>
    <row r="45" spans="1:11" s="206" customFormat="1" ht="12.75" customHeight="1" x14ac:dyDescent="0.2">
      <c r="A45" s="178" t="s">
        <v>177</v>
      </c>
      <c r="B45" s="159"/>
      <c r="C45" s="159"/>
      <c r="D45" s="159"/>
      <c r="E45" s="159"/>
      <c r="F45" s="159"/>
      <c r="G45" s="159"/>
      <c r="H45" s="159"/>
      <c r="I45" s="159" t="s">
        <v>206</v>
      </c>
      <c r="J45" s="159"/>
      <c r="K45" s="159"/>
    </row>
    <row r="46" spans="1:11" s="206" customFormat="1" ht="12.75" customHeight="1" x14ac:dyDescent="0.2">
      <c r="A46" s="59" t="s">
        <v>52</v>
      </c>
      <c r="B46" s="159"/>
      <c r="C46" s="159"/>
      <c r="D46" s="159"/>
      <c r="E46" s="159"/>
      <c r="F46" s="159"/>
      <c r="G46" s="159"/>
      <c r="H46" s="159"/>
      <c r="I46" s="159" t="s">
        <v>206</v>
      </c>
      <c r="J46" s="159"/>
      <c r="K46" s="159"/>
    </row>
    <row r="47" spans="1:11" s="206" customFormat="1" ht="12.75" customHeight="1" x14ac:dyDescent="0.2">
      <c r="A47" s="62" t="s">
        <v>50</v>
      </c>
      <c r="B47" s="159"/>
      <c r="C47" s="159"/>
      <c r="D47" s="159"/>
      <c r="E47" s="159"/>
      <c r="F47" s="159"/>
      <c r="G47" s="159"/>
      <c r="H47" s="159"/>
      <c r="I47" s="159" t="s">
        <v>206</v>
      </c>
      <c r="J47" s="159"/>
      <c r="K47" s="159"/>
    </row>
    <row r="48" spans="1:11" s="206" customFormat="1" ht="12.75" customHeight="1" x14ac:dyDescent="0.2">
      <c r="A48" s="59" t="s">
        <v>57</v>
      </c>
      <c r="B48" s="159"/>
      <c r="C48" s="159"/>
      <c r="D48" s="159"/>
      <c r="E48" s="159"/>
      <c r="F48" s="159"/>
      <c r="G48" s="159"/>
      <c r="H48" s="159"/>
      <c r="I48" s="159" t="s">
        <v>206</v>
      </c>
      <c r="J48" s="159"/>
      <c r="K48" s="159"/>
    </row>
    <row r="49" spans="1:11" s="206" customFormat="1" ht="12.75" customHeight="1" x14ac:dyDescent="0.2">
      <c r="A49" s="59" t="s">
        <v>22</v>
      </c>
      <c r="B49" s="159"/>
      <c r="C49" s="159"/>
      <c r="D49" s="159"/>
      <c r="E49" s="159"/>
      <c r="F49" s="159"/>
      <c r="G49" s="159"/>
      <c r="H49" s="159"/>
      <c r="I49" s="159" t="s">
        <v>206</v>
      </c>
      <c r="J49" s="159"/>
      <c r="K49" s="159"/>
    </row>
    <row r="50" spans="1:11" s="206" customFormat="1" ht="12.75" customHeight="1" x14ac:dyDescent="0.2">
      <c r="A50" s="62" t="s">
        <v>104</v>
      </c>
      <c r="B50" s="159"/>
      <c r="C50" s="159"/>
      <c r="D50" s="159"/>
      <c r="E50" s="159"/>
      <c r="F50" s="159"/>
      <c r="G50" s="159"/>
      <c r="H50" s="159"/>
      <c r="I50" s="159"/>
      <c r="J50" s="159"/>
      <c r="K50" s="159"/>
    </row>
    <row r="51" spans="1:11" s="206" customFormat="1" ht="12.75" customHeight="1" x14ac:dyDescent="0.2">
      <c r="A51" s="79" t="s">
        <v>145</v>
      </c>
      <c r="B51" s="159"/>
      <c r="C51" s="159"/>
      <c r="D51" s="159"/>
      <c r="E51" s="159"/>
      <c r="F51" s="159"/>
      <c r="G51" s="159"/>
      <c r="H51" s="159"/>
      <c r="I51" s="159"/>
      <c r="J51" s="159" t="s">
        <v>206</v>
      </c>
      <c r="K51" s="159"/>
    </row>
    <row r="52" spans="1:11" s="206" customFormat="1" ht="12.75" customHeight="1" x14ac:dyDescent="0.2">
      <c r="A52" s="59" t="s">
        <v>37</v>
      </c>
      <c r="B52" s="159"/>
      <c r="C52" s="159"/>
      <c r="D52" s="159"/>
      <c r="E52" s="159"/>
      <c r="F52" s="159"/>
      <c r="G52" s="159"/>
      <c r="H52" s="159"/>
      <c r="I52" s="159"/>
      <c r="J52" s="159"/>
      <c r="K52" s="159"/>
    </row>
    <row r="53" spans="1:11" s="206" customFormat="1" ht="12.75" customHeight="1" x14ac:dyDescent="0.2">
      <c r="A53" s="59" t="s">
        <v>44</v>
      </c>
      <c r="B53" s="159"/>
      <c r="C53" s="159"/>
      <c r="D53" s="159"/>
      <c r="E53" s="159"/>
      <c r="F53" s="159"/>
      <c r="G53" s="159"/>
      <c r="H53" s="159"/>
      <c r="I53" s="159"/>
      <c r="J53" s="159"/>
      <c r="K53" s="159"/>
    </row>
    <row r="54" spans="1:11" s="206" customFormat="1" ht="12.75" customHeight="1" x14ac:dyDescent="0.2">
      <c r="A54" s="59" t="s">
        <v>146</v>
      </c>
      <c r="B54" s="159"/>
      <c r="C54" s="159"/>
      <c r="D54" s="159"/>
      <c r="E54" s="159"/>
      <c r="F54" s="159"/>
      <c r="G54" s="159"/>
      <c r="H54" s="159"/>
      <c r="I54" s="159"/>
      <c r="J54" s="159" t="s">
        <v>206</v>
      </c>
      <c r="K54" s="159"/>
    </row>
    <row r="55" spans="1:11" s="206" customFormat="1" ht="12.75" customHeight="1" x14ac:dyDescent="0.2">
      <c r="A55" s="58" t="s">
        <v>107</v>
      </c>
      <c r="B55" s="159"/>
      <c r="C55" s="159"/>
      <c r="D55" s="159"/>
      <c r="E55" s="159"/>
      <c r="F55" s="159"/>
      <c r="G55" s="159"/>
      <c r="H55" s="159"/>
      <c r="I55" s="159"/>
      <c r="J55" s="159"/>
      <c r="K55" s="159" t="s">
        <v>206</v>
      </c>
    </row>
    <row r="56" spans="1:11" s="206" customFormat="1" ht="12.75" customHeight="1" x14ac:dyDescent="0.2">
      <c r="A56" s="59" t="s">
        <v>61</v>
      </c>
      <c r="B56" s="159"/>
      <c r="C56" s="159"/>
      <c r="D56" s="159"/>
      <c r="E56" s="159"/>
      <c r="F56" s="159"/>
      <c r="G56" s="159"/>
      <c r="H56" s="159"/>
      <c r="I56" s="159"/>
      <c r="J56" s="159"/>
      <c r="K56" s="159" t="s">
        <v>206</v>
      </c>
    </row>
    <row r="57" spans="1:11" s="206" customFormat="1" ht="12.75" customHeight="1" x14ac:dyDescent="0.2">
      <c r="A57" s="59" t="s">
        <v>34</v>
      </c>
      <c r="B57" s="159"/>
      <c r="C57" s="159"/>
      <c r="D57" s="159"/>
      <c r="E57" s="159"/>
      <c r="F57" s="159"/>
      <c r="G57" s="159"/>
      <c r="H57" s="159"/>
      <c r="I57" s="159"/>
      <c r="J57" s="159"/>
      <c r="K57" s="159" t="s">
        <v>206</v>
      </c>
    </row>
    <row r="58" spans="1:11" s="206" customFormat="1" ht="12.75" customHeight="1" x14ac:dyDescent="0.2">
      <c r="A58" s="59" t="s">
        <v>59</v>
      </c>
      <c r="B58" s="159"/>
      <c r="C58" s="159"/>
      <c r="D58" s="159"/>
      <c r="E58" s="159"/>
      <c r="F58" s="159"/>
      <c r="G58" s="159"/>
      <c r="H58" s="159"/>
      <c r="I58" s="159"/>
      <c r="J58" s="159"/>
      <c r="K58" s="159" t="s">
        <v>206</v>
      </c>
    </row>
  </sheetData>
  <mergeCells count="3">
    <mergeCell ref="A1:K1"/>
    <mergeCell ref="A3:A4"/>
    <mergeCell ref="B3:K3"/>
  </mergeCells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166"/>
  <sheetViews>
    <sheetView workbookViewId="0">
      <pane xSplit="11" ySplit="11" topLeftCell="L159" activePane="bottomRight" state="frozen"/>
      <selection pane="topRight" activeCell="L1" sqref="L1"/>
      <selection pane="bottomLeft" activeCell="A12" sqref="A12"/>
      <selection pane="bottomRight" activeCell="AG165" sqref="AG165"/>
    </sheetView>
  </sheetViews>
  <sheetFormatPr defaultRowHeight="12.75" x14ac:dyDescent="0.2"/>
  <cols>
    <col min="1" max="1" width="11.42578125" customWidth="1"/>
    <col min="2" max="2" width="23.28515625" customWidth="1"/>
    <col min="3" max="8" width="6.7109375" customWidth="1"/>
    <col min="9" max="9" width="8.140625" customWidth="1"/>
    <col min="10" max="12" width="6.7109375" customWidth="1"/>
    <col min="13" max="13" width="8" customWidth="1"/>
    <col min="14" max="18" width="6.7109375" customWidth="1"/>
    <col min="19" max="19" width="6.85546875" customWidth="1"/>
    <col min="20" max="33" width="6.7109375" customWidth="1"/>
  </cols>
  <sheetData>
    <row r="1" spans="1:33" s="39" customFormat="1" ht="33.75" x14ac:dyDescent="0.2">
      <c r="A1" s="34" t="s">
        <v>111</v>
      </c>
      <c r="B1" s="35" t="s">
        <v>112</v>
      </c>
      <c r="C1" s="36" t="s">
        <v>113</v>
      </c>
      <c r="D1" s="37" t="s">
        <v>114</v>
      </c>
      <c r="E1" s="37" t="s">
        <v>115</v>
      </c>
      <c r="F1" s="37" t="s">
        <v>116</v>
      </c>
      <c r="G1" s="37" t="s">
        <v>24</v>
      </c>
      <c r="H1" s="37" t="s">
        <v>117</v>
      </c>
      <c r="I1" s="37" t="s">
        <v>25</v>
      </c>
      <c r="J1" s="37" t="s">
        <v>118</v>
      </c>
      <c r="K1" s="37" t="s">
        <v>119</v>
      </c>
      <c r="L1" s="37" t="s">
        <v>120</v>
      </c>
      <c r="M1" s="37" t="s">
        <v>121</v>
      </c>
      <c r="N1" s="37" t="s">
        <v>122</v>
      </c>
      <c r="O1" s="37" t="s">
        <v>110</v>
      </c>
      <c r="P1" s="37" t="s">
        <v>123</v>
      </c>
      <c r="Q1" s="37" t="s">
        <v>124</v>
      </c>
      <c r="R1" s="37" t="s">
        <v>125</v>
      </c>
      <c r="S1" s="37" t="s">
        <v>126</v>
      </c>
      <c r="T1" s="37" t="s">
        <v>26</v>
      </c>
      <c r="U1" s="37" t="s">
        <v>17</v>
      </c>
      <c r="V1" s="37" t="s">
        <v>27</v>
      </c>
      <c r="W1" s="37" t="s">
        <v>127</v>
      </c>
      <c r="X1" s="37" t="s">
        <v>128</v>
      </c>
      <c r="Y1" s="37" t="s">
        <v>135</v>
      </c>
      <c r="Z1" s="37" t="s">
        <v>28</v>
      </c>
      <c r="AA1" s="37" t="s">
        <v>129</v>
      </c>
      <c r="AB1" s="37" t="s">
        <v>29</v>
      </c>
      <c r="AC1" s="37" t="s">
        <v>30</v>
      </c>
      <c r="AD1" s="37" t="s">
        <v>133</v>
      </c>
      <c r="AE1" s="37" t="s">
        <v>130</v>
      </c>
      <c r="AF1" s="37" t="s">
        <v>134</v>
      </c>
      <c r="AG1" s="38" t="s">
        <v>31</v>
      </c>
    </row>
    <row r="2" spans="1:33" s="39" customFormat="1" ht="11.25" x14ac:dyDescent="0.2">
      <c r="A2" s="234" t="s">
        <v>12</v>
      </c>
      <c r="B2" s="234"/>
      <c r="C2" s="40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</row>
    <row r="3" spans="1:33" s="39" customFormat="1" ht="17.25" customHeight="1" x14ac:dyDescent="0.2">
      <c r="A3" s="113"/>
      <c r="B3" s="114"/>
      <c r="C3" s="11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67"/>
    </row>
    <row r="4" spans="1:33" s="39" customFormat="1" ht="11.25" x14ac:dyDescent="0.2">
      <c r="A4" s="115">
        <v>41</v>
      </c>
      <c r="B4" s="114" t="s">
        <v>15</v>
      </c>
      <c r="C4" s="115">
        <v>10</v>
      </c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>
        <v>10</v>
      </c>
      <c r="X4" s="74"/>
      <c r="Y4" s="74"/>
      <c r="Z4" s="74"/>
      <c r="AA4" s="74"/>
      <c r="AB4" s="74"/>
      <c r="AC4" s="74"/>
      <c r="AD4" s="74"/>
      <c r="AE4" s="74"/>
      <c r="AF4" s="74"/>
      <c r="AG4" s="67"/>
    </row>
    <row r="5" spans="1:33" s="39" customFormat="1" ht="12.75" customHeight="1" x14ac:dyDescent="0.2">
      <c r="A5" s="115">
        <v>42</v>
      </c>
      <c r="B5" s="116" t="s">
        <v>32</v>
      </c>
      <c r="C5" s="115">
        <v>15</v>
      </c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>
        <v>15</v>
      </c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67"/>
    </row>
    <row r="6" spans="1:33" s="39" customFormat="1" ht="20.25" customHeight="1" x14ac:dyDescent="0.2">
      <c r="A6" s="115">
        <v>94</v>
      </c>
      <c r="B6" s="117" t="s">
        <v>105</v>
      </c>
      <c r="C6" s="115">
        <v>250</v>
      </c>
      <c r="D6" s="74"/>
      <c r="E6" s="74"/>
      <c r="F6" s="74"/>
      <c r="G6" s="74">
        <v>15</v>
      </c>
      <c r="H6" s="74"/>
      <c r="I6" s="74"/>
      <c r="J6" s="74"/>
      <c r="K6" s="74"/>
      <c r="L6" s="74"/>
      <c r="M6" s="74"/>
      <c r="N6" s="74"/>
      <c r="O6" s="74"/>
      <c r="P6" s="74"/>
      <c r="Q6" s="74"/>
      <c r="R6" s="74">
        <v>175</v>
      </c>
      <c r="S6" s="74"/>
      <c r="T6" s="74"/>
      <c r="U6" s="74"/>
      <c r="V6" s="74"/>
      <c r="W6" s="74">
        <v>2.5</v>
      </c>
      <c r="X6" s="74"/>
      <c r="Y6" s="74"/>
      <c r="Z6" s="74">
        <v>2</v>
      </c>
      <c r="AA6" s="74"/>
      <c r="AB6" s="74"/>
      <c r="AC6" s="74"/>
      <c r="AD6" s="74"/>
      <c r="AE6" s="74"/>
      <c r="AF6" s="74"/>
      <c r="AG6" s="67"/>
    </row>
    <row r="7" spans="1:33" s="39" customFormat="1" ht="11.25" x14ac:dyDescent="0.2">
      <c r="A7" s="115" t="s">
        <v>186</v>
      </c>
      <c r="B7" s="116" t="s">
        <v>6</v>
      </c>
      <c r="C7" s="115">
        <v>200</v>
      </c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>
        <v>150</v>
      </c>
      <c r="S7" s="74"/>
      <c r="T7" s="74"/>
      <c r="U7" s="74"/>
      <c r="V7" s="74"/>
      <c r="W7" s="74"/>
      <c r="X7" s="74"/>
      <c r="Y7" s="74"/>
      <c r="Z7" s="74">
        <v>8</v>
      </c>
      <c r="AA7" s="74"/>
      <c r="AB7" s="74"/>
      <c r="AC7" s="74"/>
      <c r="AD7" s="74">
        <v>4</v>
      </c>
      <c r="AE7" s="74"/>
      <c r="AF7" s="74"/>
      <c r="AG7" s="67"/>
    </row>
    <row r="8" spans="1:33" s="39" customFormat="1" ht="11.25" x14ac:dyDescent="0.2">
      <c r="A8" s="113"/>
      <c r="B8" s="118" t="s">
        <v>7</v>
      </c>
      <c r="C8" s="113">
        <v>60</v>
      </c>
      <c r="D8" s="74"/>
      <c r="E8" s="74">
        <v>60</v>
      </c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67"/>
    </row>
    <row r="9" spans="1:33" s="39" customFormat="1" ht="19.5" customHeight="1" x14ac:dyDescent="0.2">
      <c r="A9" s="119"/>
      <c r="B9" s="120" t="s">
        <v>131</v>
      </c>
      <c r="C9" s="121">
        <v>200</v>
      </c>
      <c r="D9" s="74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>
        <v>220</v>
      </c>
      <c r="T9" s="75"/>
      <c r="U9" s="75"/>
      <c r="V9" s="75"/>
      <c r="W9" s="75"/>
      <c r="X9" s="75"/>
      <c r="Y9" s="75"/>
      <c r="Z9" s="75"/>
      <c r="AA9" s="75"/>
      <c r="AB9" s="75"/>
      <c r="AC9" s="75"/>
      <c r="AD9" s="75"/>
      <c r="AE9" s="75"/>
      <c r="AF9" s="75"/>
      <c r="AG9" s="67"/>
    </row>
    <row r="10" spans="1:33" s="39" customFormat="1" ht="22.5" x14ac:dyDescent="0.2">
      <c r="A10" s="115">
        <v>15</v>
      </c>
      <c r="B10" s="122" t="s">
        <v>100</v>
      </c>
      <c r="C10" s="113">
        <v>100</v>
      </c>
      <c r="D10" s="74"/>
      <c r="E10" s="74"/>
      <c r="F10" s="74"/>
      <c r="G10" s="74"/>
      <c r="H10" s="74"/>
      <c r="I10" s="74"/>
      <c r="J10" s="74">
        <v>95</v>
      </c>
      <c r="K10" s="74"/>
      <c r="L10" s="74"/>
      <c r="M10" s="74"/>
      <c r="N10" s="74"/>
      <c r="O10" s="74"/>
      <c r="P10" s="74"/>
      <c r="Q10" s="74"/>
      <c r="R10" s="74"/>
      <c r="S10" s="74"/>
      <c r="T10" s="74"/>
      <c r="U10" s="74"/>
      <c r="V10" s="74"/>
      <c r="W10" s="74"/>
      <c r="X10" s="74">
        <v>6</v>
      </c>
      <c r="Y10" s="74"/>
      <c r="Z10" s="74"/>
      <c r="AA10" s="74"/>
      <c r="AB10" s="74"/>
      <c r="AC10" s="74"/>
      <c r="AD10" s="74"/>
      <c r="AE10" s="74"/>
      <c r="AF10" s="74"/>
      <c r="AG10" s="67"/>
    </row>
    <row r="11" spans="1:33" s="39" customFormat="1" ht="36" customHeight="1" x14ac:dyDescent="0.2">
      <c r="A11" s="113">
        <v>82</v>
      </c>
      <c r="B11" s="118" t="s">
        <v>180</v>
      </c>
      <c r="C11" s="113" t="s">
        <v>181</v>
      </c>
      <c r="D11" s="74"/>
      <c r="E11" s="75"/>
      <c r="F11" s="75"/>
      <c r="G11" s="75"/>
      <c r="H11" s="75">
        <v>16</v>
      </c>
      <c r="I11" s="75">
        <v>70</v>
      </c>
      <c r="J11" s="75">
        <v>20</v>
      </c>
      <c r="K11" s="75"/>
      <c r="L11" s="75"/>
      <c r="M11" s="75"/>
      <c r="N11" s="75"/>
      <c r="O11" s="75"/>
      <c r="P11" s="75">
        <v>42</v>
      </c>
      <c r="Q11" s="75"/>
      <c r="R11" s="75"/>
      <c r="S11" s="75"/>
      <c r="T11" s="75"/>
      <c r="U11" s="75"/>
      <c r="V11" s="75"/>
      <c r="W11" s="75">
        <v>2.5</v>
      </c>
      <c r="X11" s="75"/>
      <c r="Y11" s="75"/>
      <c r="Z11" s="75"/>
      <c r="AA11" s="75"/>
      <c r="AB11" s="75"/>
      <c r="AC11" s="75"/>
      <c r="AD11" s="75"/>
      <c r="AE11" s="75"/>
      <c r="AF11" s="75"/>
      <c r="AG11" s="67"/>
    </row>
    <row r="12" spans="1:33" s="39" customFormat="1" x14ac:dyDescent="0.2">
      <c r="A12" s="185">
        <v>287</v>
      </c>
      <c r="B12" s="54" t="s">
        <v>187</v>
      </c>
      <c r="C12" s="185">
        <v>100</v>
      </c>
      <c r="D12" s="74"/>
      <c r="E12" s="75"/>
      <c r="F12" s="75">
        <v>5.68</v>
      </c>
      <c r="G12" s="75">
        <v>5.8</v>
      </c>
      <c r="H12" s="75"/>
      <c r="I12" s="75"/>
      <c r="J12" s="75">
        <v>20.82</v>
      </c>
      <c r="K12" s="75"/>
      <c r="L12" s="75"/>
      <c r="M12" s="75"/>
      <c r="N12" s="75">
        <v>42.5</v>
      </c>
      <c r="O12" s="75"/>
      <c r="P12" s="75"/>
      <c r="Q12" s="75"/>
      <c r="R12" s="75"/>
      <c r="S12" s="75"/>
      <c r="T12" s="75"/>
      <c r="U12" s="75"/>
      <c r="V12" s="75"/>
      <c r="W12" s="75">
        <v>4.4800000000000004</v>
      </c>
      <c r="X12" s="75">
        <v>2.5</v>
      </c>
      <c r="Y12" s="75"/>
      <c r="Z12" s="75">
        <v>0.33</v>
      </c>
      <c r="AA12" s="75"/>
      <c r="AB12" s="75"/>
      <c r="AC12" s="75"/>
      <c r="AD12" s="75"/>
      <c r="AE12" s="75"/>
      <c r="AF12" s="75"/>
      <c r="AG12" s="67"/>
    </row>
    <row r="13" spans="1:33" s="39" customFormat="1" ht="11.25" x14ac:dyDescent="0.2">
      <c r="A13" s="113">
        <v>336</v>
      </c>
      <c r="B13" s="118" t="s">
        <v>40</v>
      </c>
      <c r="C13" s="113">
        <v>180</v>
      </c>
      <c r="D13" s="74"/>
      <c r="E13" s="74"/>
      <c r="F13" s="74">
        <v>2</v>
      </c>
      <c r="G13" s="74"/>
      <c r="H13" s="74"/>
      <c r="I13" s="74"/>
      <c r="J13" s="74">
        <v>228</v>
      </c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>
        <v>6</v>
      </c>
      <c r="Y13" s="74"/>
      <c r="Z13" s="74"/>
      <c r="AA13" s="74"/>
      <c r="AB13" s="74"/>
      <c r="AC13" s="74"/>
      <c r="AD13" s="74"/>
      <c r="AE13" s="74"/>
      <c r="AF13" s="74"/>
      <c r="AG13" s="67"/>
    </row>
    <row r="14" spans="1:33" s="39" customFormat="1" ht="11.25" x14ac:dyDescent="0.2">
      <c r="A14" s="115">
        <v>376</v>
      </c>
      <c r="B14" s="118" t="s">
        <v>68</v>
      </c>
      <c r="C14" s="113">
        <v>200</v>
      </c>
      <c r="D14" s="74"/>
      <c r="E14" s="75"/>
      <c r="F14" s="75"/>
      <c r="G14" s="75"/>
      <c r="H14" s="75"/>
      <c r="I14" s="75"/>
      <c r="J14" s="75"/>
      <c r="K14" s="75"/>
      <c r="L14" s="75">
        <v>20</v>
      </c>
      <c r="M14" s="75"/>
      <c r="N14" s="75"/>
      <c r="O14" s="75"/>
      <c r="P14" s="75"/>
      <c r="Q14" s="75"/>
      <c r="R14" s="75"/>
      <c r="S14" s="75"/>
      <c r="T14" s="75"/>
      <c r="U14" s="75"/>
      <c r="V14" s="75"/>
      <c r="W14" s="75"/>
      <c r="X14" s="75"/>
      <c r="Y14" s="75"/>
      <c r="Z14" s="75">
        <v>8</v>
      </c>
      <c r="AA14" s="75"/>
      <c r="AB14" s="75"/>
      <c r="AC14" s="75"/>
      <c r="AD14" s="75"/>
      <c r="AE14" s="75"/>
      <c r="AF14" s="75"/>
      <c r="AG14" s="67"/>
    </row>
    <row r="15" spans="1:33" s="39" customFormat="1" ht="11.25" x14ac:dyDescent="0.2">
      <c r="A15" s="115" t="s">
        <v>102</v>
      </c>
      <c r="B15" s="124" t="s">
        <v>7</v>
      </c>
      <c r="C15" s="115">
        <v>70</v>
      </c>
      <c r="D15" s="74"/>
      <c r="E15" s="75">
        <v>70</v>
      </c>
      <c r="F15" s="75"/>
      <c r="G15" s="75"/>
      <c r="H15" s="75"/>
      <c r="I15" s="75"/>
      <c r="J15" s="75"/>
      <c r="K15" s="75"/>
      <c r="L15" s="75"/>
      <c r="M15" s="75"/>
      <c r="N15" s="75"/>
      <c r="O15" s="75"/>
      <c r="P15" s="75"/>
      <c r="Q15" s="75"/>
      <c r="R15" s="75"/>
      <c r="S15" s="75"/>
      <c r="T15" s="75"/>
      <c r="U15" s="75"/>
      <c r="V15" s="75"/>
      <c r="W15" s="75"/>
      <c r="X15" s="75"/>
      <c r="Y15" s="75"/>
      <c r="Z15" s="75"/>
      <c r="AA15" s="75"/>
      <c r="AB15" s="75"/>
      <c r="AC15" s="75"/>
      <c r="AD15" s="75"/>
      <c r="AE15" s="75"/>
      <c r="AF15" s="75"/>
      <c r="AG15" s="67"/>
    </row>
    <row r="16" spans="1:33" s="39" customFormat="1" ht="11.25" x14ac:dyDescent="0.2">
      <c r="A16" s="115"/>
      <c r="B16" s="116" t="s">
        <v>10</v>
      </c>
      <c r="C16" s="113">
        <v>70</v>
      </c>
      <c r="D16" s="74">
        <v>70</v>
      </c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67"/>
    </row>
    <row r="17" spans="1:33" s="39" customFormat="1" ht="11.25" x14ac:dyDescent="0.2">
      <c r="A17" s="43"/>
      <c r="B17" s="44" t="s">
        <v>136</v>
      </c>
      <c r="C17" s="45"/>
      <c r="D17" s="70">
        <f t="shared" ref="D17:AF17" si="0">SUM(D3:D16)</f>
        <v>70</v>
      </c>
      <c r="E17" s="70">
        <f t="shared" si="0"/>
        <v>130</v>
      </c>
      <c r="F17" s="70">
        <f t="shared" si="0"/>
        <v>7.68</v>
      </c>
      <c r="G17" s="70">
        <f t="shared" si="0"/>
        <v>20.8</v>
      </c>
      <c r="H17" s="70">
        <f t="shared" si="0"/>
        <v>16</v>
      </c>
      <c r="I17" s="70">
        <f t="shared" si="0"/>
        <v>70</v>
      </c>
      <c r="J17" s="70">
        <f t="shared" si="0"/>
        <v>363.82</v>
      </c>
      <c r="K17" s="70">
        <f t="shared" si="0"/>
        <v>0</v>
      </c>
      <c r="L17" s="70">
        <f t="shared" si="0"/>
        <v>20</v>
      </c>
      <c r="M17" s="70">
        <f t="shared" si="0"/>
        <v>0</v>
      </c>
      <c r="N17" s="70">
        <f t="shared" si="0"/>
        <v>42.5</v>
      </c>
      <c r="O17" s="70">
        <f t="shared" si="0"/>
        <v>0</v>
      </c>
      <c r="P17" s="70">
        <f t="shared" si="0"/>
        <v>42</v>
      </c>
      <c r="Q17" s="70">
        <f t="shared" si="0"/>
        <v>0</v>
      </c>
      <c r="R17" s="70">
        <f t="shared" si="0"/>
        <v>325</v>
      </c>
      <c r="S17" s="70">
        <f t="shared" si="0"/>
        <v>220</v>
      </c>
      <c r="T17" s="70">
        <f t="shared" si="0"/>
        <v>0</v>
      </c>
      <c r="U17" s="70">
        <f t="shared" si="0"/>
        <v>15</v>
      </c>
      <c r="V17" s="70">
        <f t="shared" si="0"/>
        <v>0</v>
      </c>
      <c r="W17" s="70">
        <f t="shared" si="0"/>
        <v>19.48</v>
      </c>
      <c r="X17" s="70">
        <f t="shared" si="0"/>
        <v>14.5</v>
      </c>
      <c r="Y17" s="70">
        <f t="shared" si="0"/>
        <v>0</v>
      </c>
      <c r="Z17" s="70">
        <f t="shared" si="0"/>
        <v>18.329999999999998</v>
      </c>
      <c r="AA17" s="70">
        <f t="shared" si="0"/>
        <v>0</v>
      </c>
      <c r="AB17" s="70">
        <f t="shared" si="0"/>
        <v>0</v>
      </c>
      <c r="AC17" s="70">
        <f t="shared" si="0"/>
        <v>0</v>
      </c>
      <c r="AD17" s="70">
        <f t="shared" si="0"/>
        <v>4</v>
      </c>
      <c r="AE17" s="70">
        <f t="shared" si="0"/>
        <v>0</v>
      </c>
      <c r="AF17" s="70">
        <f t="shared" si="0"/>
        <v>0</v>
      </c>
      <c r="AG17" s="70">
        <v>3</v>
      </c>
    </row>
    <row r="18" spans="1:33" s="39" customFormat="1" ht="11.25" x14ac:dyDescent="0.2">
      <c r="A18" s="234" t="s">
        <v>46</v>
      </c>
      <c r="B18" s="234"/>
      <c r="C18" s="40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66"/>
      <c r="AE18" s="66"/>
      <c r="AF18" s="66"/>
      <c r="AG18" s="66"/>
    </row>
    <row r="19" spans="1:33" s="39" customFormat="1" ht="17.25" customHeight="1" x14ac:dyDescent="0.2">
      <c r="A19" s="113"/>
      <c r="B19" s="114" t="s">
        <v>164</v>
      </c>
      <c r="C19" s="113">
        <v>150</v>
      </c>
      <c r="D19" s="73"/>
      <c r="E19" s="73"/>
      <c r="F19" s="73"/>
      <c r="G19" s="73"/>
      <c r="H19" s="73"/>
      <c r="I19" s="73"/>
      <c r="J19" s="73"/>
      <c r="K19" s="73">
        <v>100</v>
      </c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67"/>
    </row>
    <row r="20" spans="1:33" s="39" customFormat="1" ht="24.75" customHeight="1" x14ac:dyDescent="0.2">
      <c r="A20" s="113">
        <v>235</v>
      </c>
      <c r="B20" s="122" t="s">
        <v>96</v>
      </c>
      <c r="C20" s="113">
        <v>210</v>
      </c>
      <c r="D20" s="74"/>
      <c r="E20" s="74">
        <v>8</v>
      </c>
      <c r="F20" s="74"/>
      <c r="G20" s="74">
        <v>16</v>
      </c>
      <c r="H20" s="74"/>
      <c r="I20" s="74"/>
      <c r="J20" s="74"/>
      <c r="K20" s="74"/>
      <c r="L20" s="74">
        <v>20</v>
      </c>
      <c r="M20" s="74"/>
      <c r="N20" s="74"/>
      <c r="O20" s="74"/>
      <c r="P20" s="74"/>
      <c r="Q20" s="74"/>
      <c r="R20" s="74"/>
      <c r="S20" s="74"/>
      <c r="T20" s="74">
        <v>150</v>
      </c>
      <c r="U20" s="74"/>
      <c r="V20" s="74">
        <v>18</v>
      </c>
      <c r="W20" s="74">
        <v>8</v>
      </c>
      <c r="X20" s="74"/>
      <c r="Y20" s="74">
        <v>0.2</v>
      </c>
      <c r="Z20" s="74">
        <v>16</v>
      </c>
      <c r="AA20" s="74"/>
      <c r="AB20" s="74"/>
      <c r="AC20" s="74"/>
      <c r="AD20" s="74"/>
      <c r="AE20" s="74"/>
      <c r="AF20" s="74"/>
      <c r="AG20" s="67"/>
    </row>
    <row r="21" spans="1:33" s="39" customFormat="1" ht="11.25" x14ac:dyDescent="0.2">
      <c r="A21" s="115" t="s">
        <v>188</v>
      </c>
      <c r="B21" s="117" t="s">
        <v>36</v>
      </c>
      <c r="C21" s="115">
        <v>200</v>
      </c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>
        <v>120</v>
      </c>
      <c r="S21" s="74"/>
      <c r="T21" s="74"/>
      <c r="U21" s="74"/>
      <c r="V21" s="74"/>
      <c r="W21" s="74"/>
      <c r="X21" s="74"/>
      <c r="Y21" s="74"/>
      <c r="Z21" s="74">
        <v>10</v>
      </c>
      <c r="AA21" s="74"/>
      <c r="AB21" s="74">
        <v>2.2000000000000002</v>
      </c>
      <c r="AC21" s="74"/>
      <c r="AD21" s="74"/>
      <c r="AE21" s="74"/>
      <c r="AF21" s="74"/>
      <c r="AG21" s="67"/>
    </row>
    <row r="22" spans="1:33" s="39" customFormat="1" ht="11.25" x14ac:dyDescent="0.2">
      <c r="A22" s="115"/>
      <c r="B22" s="124" t="s">
        <v>170</v>
      </c>
      <c r="C22" s="115">
        <v>15</v>
      </c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>
        <v>15</v>
      </c>
      <c r="AB22" s="74"/>
      <c r="AC22" s="74"/>
      <c r="AD22" s="74"/>
      <c r="AE22" s="74"/>
      <c r="AF22" s="74"/>
      <c r="AG22" s="67"/>
    </row>
    <row r="23" spans="1:33" s="39" customFormat="1" ht="11.25" x14ac:dyDescent="0.2">
      <c r="A23" s="115">
        <v>20</v>
      </c>
      <c r="B23" s="122" t="s">
        <v>101</v>
      </c>
      <c r="C23" s="113">
        <v>100</v>
      </c>
      <c r="D23" s="74"/>
      <c r="E23" s="74"/>
      <c r="F23" s="74"/>
      <c r="G23" s="74"/>
      <c r="H23" s="74"/>
      <c r="I23" s="74"/>
      <c r="J23" s="74">
        <v>92.9</v>
      </c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>
        <v>5</v>
      </c>
      <c r="Y23" s="74"/>
      <c r="Z23" s="74"/>
      <c r="AA23" s="74"/>
      <c r="AB23" s="74"/>
      <c r="AC23" s="74"/>
      <c r="AD23" s="74"/>
      <c r="AE23" s="74"/>
      <c r="AF23" s="74"/>
      <c r="AG23" s="67"/>
    </row>
    <row r="24" spans="1:33" s="39" customFormat="1" ht="11.25" x14ac:dyDescent="0.2">
      <c r="A24" s="113">
        <v>62</v>
      </c>
      <c r="B24" s="114" t="s">
        <v>56</v>
      </c>
      <c r="C24" s="113">
        <v>250</v>
      </c>
      <c r="D24" s="74"/>
      <c r="E24" s="74"/>
      <c r="F24" s="74"/>
      <c r="G24" s="74"/>
      <c r="H24" s="74"/>
      <c r="I24" s="74">
        <v>50</v>
      </c>
      <c r="J24" s="74">
        <v>95.25</v>
      </c>
      <c r="K24" s="74"/>
      <c r="L24" s="74"/>
      <c r="M24" s="74"/>
      <c r="N24" s="74">
        <v>40.299999999999997</v>
      </c>
      <c r="O24" s="74"/>
      <c r="P24" s="74"/>
      <c r="Q24" s="74"/>
      <c r="R24" s="74"/>
      <c r="S24" s="74"/>
      <c r="T24" s="74"/>
      <c r="U24" s="74"/>
      <c r="V24" s="74">
        <v>8</v>
      </c>
      <c r="W24" s="74"/>
      <c r="X24" s="74">
        <v>5</v>
      </c>
      <c r="Y24" s="74"/>
      <c r="Z24" s="74"/>
      <c r="AA24" s="74"/>
      <c r="AB24" s="74"/>
      <c r="AC24" s="74"/>
      <c r="AD24" s="74"/>
      <c r="AE24" s="74"/>
      <c r="AF24" s="74"/>
      <c r="AG24" s="67"/>
    </row>
    <row r="25" spans="1:33" s="39" customFormat="1" ht="11.25" x14ac:dyDescent="0.2">
      <c r="A25" s="113">
        <v>245</v>
      </c>
      <c r="B25" s="118" t="s">
        <v>192</v>
      </c>
      <c r="C25" s="113">
        <v>100</v>
      </c>
      <c r="D25" s="74"/>
      <c r="E25" s="74"/>
      <c r="F25" s="74"/>
      <c r="G25" s="74"/>
      <c r="H25" s="74"/>
      <c r="I25" s="74"/>
      <c r="J25" s="74">
        <v>4</v>
      </c>
      <c r="K25" s="74"/>
      <c r="L25" s="74"/>
      <c r="M25" s="74"/>
      <c r="N25" s="74"/>
      <c r="O25" s="74"/>
      <c r="P25" s="74"/>
      <c r="Q25" s="74">
        <v>122.3</v>
      </c>
      <c r="R25" s="74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67">
        <v>3</v>
      </c>
    </row>
    <row r="26" spans="1:33" s="39" customFormat="1" ht="11.25" x14ac:dyDescent="0.2">
      <c r="A26" s="113">
        <v>321</v>
      </c>
      <c r="B26" s="114" t="s">
        <v>45</v>
      </c>
      <c r="C26" s="113">
        <v>180</v>
      </c>
      <c r="D26" s="74"/>
      <c r="E26" s="74"/>
      <c r="F26" s="74"/>
      <c r="G26" s="74"/>
      <c r="H26" s="74"/>
      <c r="I26" s="74">
        <v>154</v>
      </c>
      <c r="J26" s="74"/>
      <c r="K26" s="74"/>
      <c r="L26" s="74"/>
      <c r="M26" s="74"/>
      <c r="N26" s="74"/>
      <c r="O26" s="74"/>
      <c r="P26" s="74"/>
      <c r="Q26" s="74"/>
      <c r="R26" s="74">
        <v>26</v>
      </c>
      <c r="S26" s="74"/>
      <c r="T26" s="74"/>
      <c r="U26" s="74"/>
      <c r="V26" s="74"/>
      <c r="W26" s="74">
        <v>6</v>
      </c>
      <c r="X26" s="74"/>
      <c r="Y26" s="74"/>
      <c r="Z26" s="74"/>
      <c r="AA26" s="74"/>
      <c r="AB26" s="74"/>
      <c r="AC26" s="74"/>
      <c r="AD26" s="74"/>
      <c r="AE26" s="74"/>
      <c r="AF26" s="74"/>
      <c r="AG26" s="67"/>
    </row>
    <row r="27" spans="1:33" s="39" customFormat="1" ht="11.25" x14ac:dyDescent="0.2">
      <c r="A27" s="115">
        <v>372</v>
      </c>
      <c r="B27" s="114" t="s">
        <v>54</v>
      </c>
      <c r="C27" s="113">
        <v>200</v>
      </c>
      <c r="D27" s="74"/>
      <c r="E27" s="74"/>
      <c r="F27" s="74"/>
      <c r="G27" s="74"/>
      <c r="H27" s="74"/>
      <c r="I27" s="74"/>
      <c r="J27" s="74"/>
      <c r="K27" s="74">
        <v>40</v>
      </c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>
        <v>10</v>
      </c>
      <c r="AA27" s="74"/>
      <c r="AB27" s="74"/>
      <c r="AC27" s="74"/>
      <c r="AD27" s="74"/>
      <c r="AE27" s="74"/>
      <c r="AF27" s="74"/>
      <c r="AG27" s="67"/>
    </row>
    <row r="28" spans="1:33" s="39" customFormat="1" ht="11.25" x14ac:dyDescent="0.2">
      <c r="A28" s="115" t="s">
        <v>102</v>
      </c>
      <c r="B28" s="124" t="s">
        <v>7</v>
      </c>
      <c r="C28" s="115">
        <v>70</v>
      </c>
      <c r="D28" s="74"/>
      <c r="E28" s="75">
        <v>70</v>
      </c>
      <c r="F28" s="75"/>
      <c r="G28" s="75"/>
      <c r="H28" s="75"/>
      <c r="I28" s="75"/>
      <c r="J28" s="75"/>
      <c r="K28" s="75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75"/>
      <c r="AE28" s="75"/>
      <c r="AF28" s="75"/>
      <c r="AG28" s="67"/>
    </row>
    <row r="29" spans="1:33" s="39" customFormat="1" ht="11.25" x14ac:dyDescent="0.2">
      <c r="A29" s="115"/>
      <c r="B29" s="116" t="s">
        <v>10</v>
      </c>
      <c r="C29" s="113">
        <v>70</v>
      </c>
      <c r="D29" s="74">
        <v>70</v>
      </c>
      <c r="E29" s="74"/>
      <c r="F29" s="74"/>
      <c r="G29" s="74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  <c r="AD29" s="74"/>
      <c r="AE29" s="74"/>
      <c r="AF29" s="74"/>
      <c r="AG29" s="67"/>
    </row>
    <row r="30" spans="1:33" s="39" customFormat="1" ht="33.75" x14ac:dyDescent="0.2">
      <c r="A30" s="133"/>
      <c r="B30" s="118" t="s">
        <v>137</v>
      </c>
      <c r="C30" s="121">
        <v>200</v>
      </c>
      <c r="D30" s="74"/>
      <c r="E30" s="74"/>
      <c r="F30" s="74"/>
      <c r="G30" s="74"/>
      <c r="H30" s="74"/>
      <c r="I30" s="74"/>
      <c r="J30" s="74"/>
      <c r="K30" s="74"/>
      <c r="L30" s="74"/>
      <c r="M30" s="74">
        <v>200</v>
      </c>
      <c r="N30" s="74"/>
      <c r="O30" s="74"/>
      <c r="P30" s="74"/>
      <c r="Q30" s="74"/>
      <c r="R30" s="74"/>
      <c r="S30" s="74"/>
      <c r="T30" s="74"/>
      <c r="U30" s="74"/>
      <c r="V30" s="74"/>
      <c r="W30" s="74"/>
      <c r="X30" s="74"/>
      <c r="Y30" s="74"/>
      <c r="Z30" s="74"/>
      <c r="AA30" s="74"/>
      <c r="AB30" s="74"/>
      <c r="AC30" s="74"/>
      <c r="AD30" s="74"/>
      <c r="AE30" s="74"/>
      <c r="AF30" s="74"/>
      <c r="AG30" s="67"/>
    </row>
    <row r="31" spans="1:33" s="39" customFormat="1" ht="11.25" x14ac:dyDescent="0.2">
      <c r="A31" s="43"/>
      <c r="B31" s="44" t="s">
        <v>136</v>
      </c>
      <c r="C31" s="45"/>
      <c r="D31" s="70">
        <f t="shared" ref="D31:AG31" si="1">SUM(D19:D30)</f>
        <v>70</v>
      </c>
      <c r="E31" s="70">
        <f t="shared" si="1"/>
        <v>78</v>
      </c>
      <c r="F31" s="70">
        <f t="shared" si="1"/>
        <v>0</v>
      </c>
      <c r="G31" s="70">
        <f t="shared" si="1"/>
        <v>16</v>
      </c>
      <c r="H31" s="70">
        <f t="shared" si="1"/>
        <v>0</v>
      </c>
      <c r="I31" s="70">
        <f t="shared" si="1"/>
        <v>204</v>
      </c>
      <c r="J31" s="70">
        <f t="shared" si="1"/>
        <v>192.15</v>
      </c>
      <c r="K31" s="70">
        <f t="shared" si="1"/>
        <v>140</v>
      </c>
      <c r="L31" s="70">
        <f t="shared" si="1"/>
        <v>20</v>
      </c>
      <c r="M31" s="70">
        <f t="shared" si="1"/>
        <v>200</v>
      </c>
      <c r="N31" s="70">
        <f t="shared" si="1"/>
        <v>40.299999999999997</v>
      </c>
      <c r="O31" s="70">
        <f t="shared" si="1"/>
        <v>0</v>
      </c>
      <c r="P31" s="70">
        <f t="shared" si="1"/>
        <v>0</v>
      </c>
      <c r="Q31" s="70">
        <f t="shared" si="1"/>
        <v>122.3</v>
      </c>
      <c r="R31" s="70">
        <f t="shared" si="1"/>
        <v>146</v>
      </c>
      <c r="S31" s="70">
        <f t="shared" si="1"/>
        <v>0</v>
      </c>
      <c r="T31" s="70">
        <f t="shared" si="1"/>
        <v>150</v>
      </c>
      <c r="U31" s="70">
        <f t="shared" si="1"/>
        <v>0</v>
      </c>
      <c r="V31" s="70">
        <f t="shared" si="1"/>
        <v>26</v>
      </c>
      <c r="W31" s="70">
        <f t="shared" si="1"/>
        <v>14</v>
      </c>
      <c r="X31" s="70">
        <f t="shared" si="1"/>
        <v>10</v>
      </c>
      <c r="Y31" s="70">
        <f t="shared" si="1"/>
        <v>0.2</v>
      </c>
      <c r="Z31" s="70">
        <f t="shared" si="1"/>
        <v>36</v>
      </c>
      <c r="AA31" s="70">
        <f t="shared" si="1"/>
        <v>15</v>
      </c>
      <c r="AB31" s="70">
        <f t="shared" si="1"/>
        <v>2.2000000000000002</v>
      </c>
      <c r="AC31" s="70">
        <f t="shared" si="1"/>
        <v>0</v>
      </c>
      <c r="AD31" s="70">
        <f t="shared" si="1"/>
        <v>0</v>
      </c>
      <c r="AE31" s="70">
        <f t="shared" si="1"/>
        <v>0</v>
      </c>
      <c r="AF31" s="70">
        <f t="shared" si="1"/>
        <v>0</v>
      </c>
      <c r="AG31" s="70">
        <f t="shared" si="1"/>
        <v>3</v>
      </c>
    </row>
    <row r="32" spans="1:33" s="39" customFormat="1" ht="11.25" x14ac:dyDescent="0.2">
      <c r="A32" s="234" t="s">
        <v>41</v>
      </c>
      <c r="B32" s="234"/>
      <c r="C32" s="40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66"/>
      <c r="AE32" s="66"/>
      <c r="AF32" s="66"/>
      <c r="AG32" s="66"/>
    </row>
    <row r="33" spans="1:33" s="39" customFormat="1" ht="17.25" customHeight="1" x14ac:dyDescent="0.2">
      <c r="A33" s="128"/>
      <c r="B33" s="118" t="s">
        <v>99</v>
      </c>
      <c r="C33" s="113">
        <v>100</v>
      </c>
      <c r="D33" s="73"/>
      <c r="E33" s="73"/>
      <c r="F33" s="73"/>
      <c r="G33" s="73"/>
      <c r="H33" s="73"/>
      <c r="I33" s="73"/>
      <c r="J33" s="73"/>
      <c r="K33" s="73">
        <v>100</v>
      </c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67"/>
    </row>
    <row r="34" spans="1:33" s="39" customFormat="1" ht="12.75" customHeight="1" x14ac:dyDescent="0.2">
      <c r="A34" s="115">
        <v>41</v>
      </c>
      <c r="B34" s="124" t="s">
        <v>15</v>
      </c>
      <c r="C34" s="115">
        <v>15</v>
      </c>
      <c r="D34" s="74"/>
      <c r="E34" s="74"/>
      <c r="F34" s="74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>
        <v>15</v>
      </c>
      <c r="X34" s="74"/>
      <c r="Y34" s="74"/>
      <c r="Z34" s="74"/>
      <c r="AA34" s="74"/>
      <c r="AB34" s="74"/>
      <c r="AC34" s="74"/>
      <c r="AD34" s="74"/>
      <c r="AE34" s="74"/>
      <c r="AF34" s="74"/>
      <c r="AG34" s="67"/>
    </row>
    <row r="35" spans="1:33" s="39" customFormat="1" ht="11.25" x14ac:dyDescent="0.2">
      <c r="A35" s="115">
        <v>42</v>
      </c>
      <c r="B35" s="129" t="s">
        <v>32</v>
      </c>
      <c r="C35" s="115">
        <v>10</v>
      </c>
      <c r="D35" s="74"/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>
        <v>15</v>
      </c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67"/>
    </row>
    <row r="36" spans="1:33" s="39" customFormat="1" ht="12.75" customHeight="1" x14ac:dyDescent="0.2">
      <c r="A36" s="115">
        <v>94</v>
      </c>
      <c r="B36" s="130" t="s">
        <v>53</v>
      </c>
      <c r="C36" s="115">
        <v>200</v>
      </c>
      <c r="D36" s="74"/>
      <c r="E36" s="74"/>
      <c r="F36" s="74"/>
      <c r="G36" s="74">
        <v>16</v>
      </c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>
        <v>140</v>
      </c>
      <c r="S36" s="74"/>
      <c r="T36" s="74"/>
      <c r="U36" s="74"/>
      <c r="V36" s="74"/>
      <c r="W36" s="74">
        <v>2</v>
      </c>
      <c r="X36" s="74"/>
      <c r="Y36" s="74"/>
      <c r="Z36" s="74">
        <v>1.6</v>
      </c>
      <c r="AA36" s="74"/>
      <c r="AB36" s="74"/>
      <c r="AC36" s="74"/>
      <c r="AD36" s="74"/>
      <c r="AE36" s="74"/>
      <c r="AF36" s="74"/>
      <c r="AG36" s="67"/>
    </row>
    <row r="37" spans="1:33" s="39" customFormat="1" ht="11.25" x14ac:dyDescent="0.2">
      <c r="A37" s="115" t="s">
        <v>171</v>
      </c>
      <c r="B37" s="118" t="s">
        <v>141</v>
      </c>
      <c r="C37" s="115">
        <v>200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>
        <v>8</v>
      </c>
      <c r="AA37" s="74"/>
      <c r="AB37" s="74">
        <v>2.5</v>
      </c>
      <c r="AC37" s="74"/>
      <c r="AD37" s="74"/>
      <c r="AE37" s="74"/>
      <c r="AF37" s="74"/>
      <c r="AG37" s="67"/>
    </row>
    <row r="38" spans="1:33" s="39" customFormat="1" ht="11.25" x14ac:dyDescent="0.2">
      <c r="A38" s="113"/>
      <c r="B38" s="118" t="s">
        <v>7</v>
      </c>
      <c r="C38" s="113">
        <v>60</v>
      </c>
      <c r="D38" s="74"/>
      <c r="E38" s="74">
        <v>60</v>
      </c>
      <c r="F38" s="74"/>
      <c r="G38" s="74"/>
      <c r="H38" s="74"/>
      <c r="I38" s="74"/>
      <c r="J38" s="74"/>
      <c r="K38" s="74"/>
      <c r="L38" s="74"/>
      <c r="M38" s="74"/>
      <c r="N38" s="74"/>
      <c r="O38" s="74"/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4"/>
      <c r="AD38" s="74"/>
      <c r="AE38" s="74"/>
      <c r="AF38" s="74"/>
      <c r="AG38" s="67"/>
    </row>
    <row r="39" spans="1:33" s="39" customFormat="1" ht="12.75" customHeight="1" x14ac:dyDescent="0.2">
      <c r="A39" s="119"/>
      <c r="B39" s="120" t="s">
        <v>131</v>
      </c>
      <c r="C39" s="121">
        <v>200</v>
      </c>
      <c r="D39" s="74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>
        <v>220</v>
      </c>
      <c r="T39" s="75"/>
      <c r="U39" s="75"/>
      <c r="V39" s="75"/>
      <c r="W39" s="75"/>
      <c r="X39" s="75"/>
      <c r="Y39" s="75"/>
      <c r="Z39" s="75"/>
      <c r="AA39" s="75"/>
      <c r="AB39" s="75"/>
      <c r="AC39" s="75"/>
      <c r="AD39" s="75"/>
      <c r="AE39" s="75"/>
      <c r="AF39" s="75"/>
      <c r="AG39" s="67"/>
    </row>
    <row r="40" spans="1:33" s="39" customFormat="1" ht="11.25" x14ac:dyDescent="0.2">
      <c r="A40" s="115">
        <v>13</v>
      </c>
      <c r="B40" s="131" t="s">
        <v>104</v>
      </c>
      <c r="C40" s="113">
        <v>100</v>
      </c>
      <c r="D40" s="74"/>
      <c r="E40" s="74"/>
      <c r="F40" s="74"/>
      <c r="G40" s="74"/>
      <c r="H40" s="74"/>
      <c r="I40" s="74"/>
      <c r="J40" s="74">
        <v>95</v>
      </c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74"/>
      <c r="V40" s="74"/>
      <c r="W40" s="74"/>
      <c r="X40" s="74">
        <v>6</v>
      </c>
      <c r="Y40" s="74"/>
      <c r="Z40" s="74"/>
      <c r="AA40" s="74"/>
      <c r="AB40" s="74"/>
      <c r="AC40" s="74"/>
      <c r="AD40" s="74"/>
      <c r="AE40" s="74"/>
      <c r="AF40" s="74"/>
      <c r="AG40" s="67"/>
    </row>
    <row r="41" spans="1:33" s="39" customFormat="1" x14ac:dyDescent="0.2">
      <c r="A41" s="9">
        <v>12</v>
      </c>
      <c r="B41" s="65" t="s">
        <v>67</v>
      </c>
      <c r="C41" s="89">
        <v>250</v>
      </c>
      <c r="D41" s="74"/>
      <c r="E41" s="74"/>
      <c r="F41" s="74"/>
      <c r="G41" s="74"/>
      <c r="H41" s="74"/>
      <c r="I41" s="74">
        <v>30</v>
      </c>
      <c r="J41" s="74">
        <v>69</v>
      </c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  <c r="V41" s="74">
        <v>5</v>
      </c>
      <c r="W41" s="74"/>
      <c r="X41" s="74">
        <v>5</v>
      </c>
      <c r="Y41" s="74">
        <v>0.125</v>
      </c>
      <c r="Z41" s="74"/>
      <c r="AA41" s="74"/>
      <c r="AB41" s="74"/>
      <c r="AC41" s="74"/>
      <c r="AD41" s="74"/>
      <c r="AE41" s="74"/>
      <c r="AF41" s="74"/>
      <c r="AG41" s="67"/>
    </row>
    <row r="42" spans="1:33" s="39" customFormat="1" ht="11.25" x14ac:dyDescent="0.2">
      <c r="A42" s="113">
        <v>282</v>
      </c>
      <c r="B42" s="118" t="s">
        <v>60</v>
      </c>
      <c r="C42" s="113">
        <v>100</v>
      </c>
      <c r="D42" s="74"/>
      <c r="E42" s="75">
        <v>27.5</v>
      </c>
      <c r="F42" s="75"/>
      <c r="G42" s="75"/>
      <c r="H42" s="75"/>
      <c r="I42" s="75"/>
      <c r="J42" s="75"/>
      <c r="K42" s="75"/>
      <c r="L42" s="75"/>
      <c r="M42" s="75"/>
      <c r="N42" s="75">
        <v>74</v>
      </c>
      <c r="O42" s="75"/>
      <c r="P42" s="75"/>
      <c r="Q42" s="75"/>
      <c r="R42" s="75">
        <v>24.1</v>
      </c>
      <c r="S42" s="75"/>
      <c r="T42" s="75"/>
      <c r="U42" s="75"/>
      <c r="V42" s="75"/>
      <c r="W42" s="75"/>
      <c r="X42" s="75">
        <v>3.6</v>
      </c>
      <c r="Y42" s="75"/>
      <c r="Z42" s="75"/>
      <c r="AA42" s="75"/>
      <c r="AB42" s="75"/>
      <c r="AC42" s="75"/>
      <c r="AD42" s="75"/>
      <c r="AE42" s="75"/>
      <c r="AF42" s="75"/>
      <c r="AG42" s="67"/>
    </row>
    <row r="43" spans="1:33" s="39" customFormat="1" ht="11.25" x14ac:dyDescent="0.2">
      <c r="A43" s="115" t="s">
        <v>200</v>
      </c>
      <c r="B43" s="118" t="s">
        <v>199</v>
      </c>
      <c r="C43" s="113">
        <v>180</v>
      </c>
      <c r="D43" s="74"/>
      <c r="E43" s="74"/>
      <c r="F43" s="74">
        <v>2.4</v>
      </c>
      <c r="G43" s="74"/>
      <c r="H43" s="74"/>
      <c r="I43" s="74">
        <v>84</v>
      </c>
      <c r="J43" s="74">
        <v>114.2</v>
      </c>
      <c r="K43" s="74"/>
      <c r="L43" s="74"/>
      <c r="M43" s="74"/>
      <c r="N43" s="74"/>
      <c r="O43" s="74"/>
      <c r="P43" s="74"/>
      <c r="Q43" s="74"/>
      <c r="R43" s="74"/>
      <c r="S43" s="74"/>
      <c r="T43" s="74"/>
      <c r="U43" s="74"/>
      <c r="V43" s="74"/>
      <c r="W43" s="74">
        <v>6.7</v>
      </c>
      <c r="X43" s="74">
        <v>3.5</v>
      </c>
      <c r="Y43" s="74"/>
      <c r="Z43" s="74"/>
      <c r="AA43" s="74"/>
      <c r="AB43" s="74"/>
      <c r="AC43" s="74"/>
      <c r="AD43" s="74"/>
      <c r="AE43" s="74"/>
      <c r="AF43" s="74"/>
      <c r="AG43" s="67"/>
    </row>
    <row r="44" spans="1:33" s="39" customFormat="1" ht="22.5" x14ac:dyDescent="0.2">
      <c r="A44" s="113">
        <v>399</v>
      </c>
      <c r="B44" s="118" t="s">
        <v>142</v>
      </c>
      <c r="C44" s="121">
        <v>200</v>
      </c>
      <c r="D44" s="74"/>
      <c r="E44" s="74"/>
      <c r="F44" s="74"/>
      <c r="G44" s="74"/>
      <c r="H44" s="74"/>
      <c r="I44" s="74"/>
      <c r="J44" s="74"/>
      <c r="K44" s="74"/>
      <c r="L44" s="74"/>
      <c r="M44" s="74">
        <v>200</v>
      </c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67"/>
    </row>
    <row r="45" spans="1:33" s="39" customFormat="1" ht="11.25" x14ac:dyDescent="0.2">
      <c r="A45" s="115" t="s">
        <v>102</v>
      </c>
      <c r="B45" s="124" t="s">
        <v>7</v>
      </c>
      <c r="C45" s="115">
        <v>70</v>
      </c>
      <c r="D45" s="74"/>
      <c r="E45" s="75">
        <v>70</v>
      </c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67"/>
    </row>
    <row r="46" spans="1:33" s="39" customFormat="1" ht="11.25" x14ac:dyDescent="0.2">
      <c r="A46" s="115"/>
      <c r="B46" s="116" t="s">
        <v>10</v>
      </c>
      <c r="C46" s="113">
        <v>70</v>
      </c>
      <c r="D46" s="74">
        <v>70</v>
      </c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74"/>
      <c r="AG46" s="67"/>
    </row>
    <row r="47" spans="1:33" s="39" customFormat="1" ht="11.25" x14ac:dyDescent="0.2">
      <c r="A47" s="43"/>
      <c r="B47" s="44" t="s">
        <v>136</v>
      </c>
      <c r="C47" s="45"/>
      <c r="D47" s="70">
        <f t="shared" ref="D47:AB47" si="2">SUM(D33:D46)</f>
        <v>70</v>
      </c>
      <c r="E47" s="70">
        <f t="shared" si="2"/>
        <v>157.5</v>
      </c>
      <c r="F47" s="70">
        <f t="shared" si="2"/>
        <v>2.4</v>
      </c>
      <c r="G47" s="70">
        <f t="shared" si="2"/>
        <v>16</v>
      </c>
      <c r="H47" s="70">
        <f t="shared" si="2"/>
        <v>0</v>
      </c>
      <c r="I47" s="70">
        <f t="shared" si="2"/>
        <v>114</v>
      </c>
      <c r="J47" s="70">
        <f t="shared" si="2"/>
        <v>278.2</v>
      </c>
      <c r="K47" s="70">
        <f t="shared" si="2"/>
        <v>100</v>
      </c>
      <c r="L47" s="70">
        <f t="shared" si="2"/>
        <v>0</v>
      </c>
      <c r="M47" s="70">
        <f t="shared" si="2"/>
        <v>200</v>
      </c>
      <c r="N47" s="70">
        <f t="shared" si="2"/>
        <v>74</v>
      </c>
      <c r="O47" s="70">
        <f t="shared" si="2"/>
        <v>0</v>
      </c>
      <c r="P47" s="70">
        <f t="shared" si="2"/>
        <v>0</v>
      </c>
      <c r="Q47" s="70">
        <f t="shared" si="2"/>
        <v>0</v>
      </c>
      <c r="R47" s="70">
        <f t="shared" si="2"/>
        <v>164.1</v>
      </c>
      <c r="S47" s="70">
        <f t="shared" si="2"/>
        <v>220</v>
      </c>
      <c r="T47" s="70">
        <f t="shared" si="2"/>
        <v>0</v>
      </c>
      <c r="U47" s="70">
        <f t="shared" si="2"/>
        <v>15</v>
      </c>
      <c r="V47" s="70">
        <f t="shared" si="2"/>
        <v>5</v>
      </c>
      <c r="W47" s="70">
        <f t="shared" si="2"/>
        <v>23.7</v>
      </c>
      <c r="X47" s="70">
        <f t="shared" si="2"/>
        <v>18.100000000000001</v>
      </c>
      <c r="Y47" s="70">
        <f t="shared" si="2"/>
        <v>0.125</v>
      </c>
      <c r="Z47" s="70">
        <f t="shared" si="2"/>
        <v>9.6</v>
      </c>
      <c r="AA47" s="70">
        <f t="shared" si="2"/>
        <v>0</v>
      </c>
      <c r="AB47" s="70">
        <f t="shared" si="2"/>
        <v>2.5</v>
      </c>
      <c r="AC47" s="70">
        <f>SUM(AC33:AC46)</f>
        <v>0</v>
      </c>
      <c r="AD47" s="70">
        <f t="shared" ref="AD47:AF47" si="3">SUM(AD33:AD46)</f>
        <v>0</v>
      </c>
      <c r="AE47" s="70">
        <f t="shared" si="3"/>
        <v>0</v>
      </c>
      <c r="AF47" s="70">
        <f t="shared" si="3"/>
        <v>0</v>
      </c>
      <c r="AG47" s="70">
        <v>3</v>
      </c>
    </row>
    <row r="48" spans="1:33" s="39" customFormat="1" ht="11.25" x14ac:dyDescent="0.2">
      <c r="A48" s="234" t="s">
        <v>16</v>
      </c>
      <c r="B48" s="234"/>
      <c r="C48" s="40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</row>
    <row r="49" spans="1:33" s="39" customFormat="1" ht="17.25" customHeight="1" x14ac:dyDescent="0.2">
      <c r="A49" s="115">
        <v>41</v>
      </c>
      <c r="B49" s="114" t="s">
        <v>15</v>
      </c>
      <c r="C49" s="115">
        <v>10</v>
      </c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>
        <v>10</v>
      </c>
      <c r="X49" s="73"/>
      <c r="Y49" s="73"/>
      <c r="Z49" s="73"/>
      <c r="AA49" s="73"/>
      <c r="AB49" s="73"/>
      <c r="AC49" s="73"/>
      <c r="AD49" s="73"/>
      <c r="AE49" s="73"/>
      <c r="AF49" s="73"/>
      <c r="AG49" s="67"/>
    </row>
    <row r="50" spans="1:33" s="39" customFormat="1" ht="12.75" customHeight="1" x14ac:dyDescent="0.2">
      <c r="A50" s="115">
        <v>42</v>
      </c>
      <c r="B50" s="116" t="s">
        <v>32</v>
      </c>
      <c r="C50" s="115">
        <v>15</v>
      </c>
      <c r="D50" s="74"/>
      <c r="E50" s="74"/>
      <c r="F50" s="74"/>
      <c r="G50" s="74"/>
      <c r="H50" s="74"/>
      <c r="I50" s="74"/>
      <c r="J50" s="74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4">
        <v>15</v>
      </c>
      <c r="V50" s="74"/>
      <c r="W50" s="74"/>
      <c r="X50" s="74"/>
      <c r="Y50" s="74"/>
      <c r="Z50" s="74"/>
      <c r="AA50" s="74"/>
      <c r="AB50" s="74"/>
      <c r="AC50" s="74"/>
      <c r="AD50" s="74"/>
      <c r="AE50" s="74"/>
      <c r="AF50" s="74"/>
      <c r="AG50" s="67"/>
    </row>
    <row r="51" spans="1:33" s="39" customFormat="1" ht="22.5" customHeight="1" x14ac:dyDescent="0.2">
      <c r="A51" s="115">
        <v>93</v>
      </c>
      <c r="B51" s="131" t="s">
        <v>33</v>
      </c>
      <c r="C51" s="115">
        <v>250</v>
      </c>
      <c r="D51" s="74"/>
      <c r="E51" s="74"/>
      <c r="F51" s="74"/>
      <c r="G51" s="74"/>
      <c r="H51" s="74">
        <v>20</v>
      </c>
      <c r="I51" s="74"/>
      <c r="J51" s="74"/>
      <c r="K51" s="74"/>
      <c r="L51" s="74"/>
      <c r="M51" s="74"/>
      <c r="N51" s="74"/>
      <c r="O51" s="74"/>
      <c r="P51" s="74"/>
      <c r="Q51" s="74"/>
      <c r="R51" s="74">
        <v>175</v>
      </c>
      <c r="S51" s="74"/>
      <c r="T51" s="74"/>
      <c r="U51" s="74"/>
      <c r="V51" s="74"/>
      <c r="W51" s="74">
        <v>2.5</v>
      </c>
      <c r="X51" s="74"/>
      <c r="Y51" s="74"/>
      <c r="Z51" s="74">
        <v>2</v>
      </c>
      <c r="AA51" s="74"/>
      <c r="AB51" s="74"/>
      <c r="AC51" s="74"/>
      <c r="AD51" s="74"/>
      <c r="AE51" s="74"/>
      <c r="AF51" s="74"/>
      <c r="AG51" s="67"/>
    </row>
    <row r="52" spans="1:33" s="39" customFormat="1" ht="11.25" x14ac:dyDescent="0.2">
      <c r="A52" s="115" t="s">
        <v>149</v>
      </c>
      <c r="B52" s="132" t="s">
        <v>14</v>
      </c>
      <c r="C52" s="115">
        <v>200</v>
      </c>
      <c r="D52" s="74"/>
      <c r="E52" s="74"/>
      <c r="F52" s="74"/>
      <c r="G52" s="74"/>
      <c r="H52" s="74"/>
      <c r="I52" s="74"/>
      <c r="J52" s="74"/>
      <c r="K52" s="74"/>
      <c r="L52" s="74"/>
      <c r="M52" s="74"/>
      <c r="N52" s="74"/>
      <c r="O52" s="74"/>
      <c r="P52" s="74"/>
      <c r="Q52" s="74"/>
      <c r="R52" s="74">
        <v>150</v>
      </c>
      <c r="S52" s="74"/>
      <c r="T52" s="74"/>
      <c r="U52" s="74"/>
      <c r="V52" s="74"/>
      <c r="W52" s="74"/>
      <c r="X52" s="74"/>
      <c r="Y52" s="74"/>
      <c r="Z52" s="74">
        <v>10</v>
      </c>
      <c r="AA52" s="74"/>
      <c r="AB52" s="74"/>
      <c r="AC52" s="74">
        <v>3.6</v>
      </c>
      <c r="AD52" s="74"/>
      <c r="AE52" s="74"/>
      <c r="AF52" s="74"/>
      <c r="AG52" s="67"/>
    </row>
    <row r="53" spans="1:33" s="39" customFormat="1" ht="12.75" customHeight="1" x14ac:dyDescent="0.2">
      <c r="A53" s="115" t="s">
        <v>102</v>
      </c>
      <c r="B53" s="124" t="s">
        <v>7</v>
      </c>
      <c r="C53" s="115">
        <v>40</v>
      </c>
      <c r="D53" s="74"/>
      <c r="E53" s="74">
        <v>40</v>
      </c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67"/>
    </row>
    <row r="54" spans="1:33" s="39" customFormat="1" ht="21" customHeight="1" x14ac:dyDescent="0.2">
      <c r="A54" s="125">
        <v>454</v>
      </c>
      <c r="B54" s="126" t="s">
        <v>148</v>
      </c>
      <c r="C54" s="127">
        <v>60</v>
      </c>
      <c r="D54" s="74"/>
      <c r="E54" s="74"/>
      <c r="F54" s="74">
        <v>29</v>
      </c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>
        <v>3</v>
      </c>
      <c r="X54" s="74">
        <v>0.2</v>
      </c>
      <c r="Y54" s="74">
        <v>0.1</v>
      </c>
      <c r="Z54" s="74">
        <v>2</v>
      </c>
      <c r="AA54" s="74">
        <v>25</v>
      </c>
      <c r="AB54" s="74"/>
      <c r="AC54" s="74"/>
      <c r="AD54" s="74"/>
      <c r="AE54" s="74">
        <v>0.6</v>
      </c>
      <c r="AF54" s="74"/>
      <c r="AG54" s="67"/>
    </row>
    <row r="55" spans="1:33" s="39" customFormat="1" ht="12.75" customHeight="1" x14ac:dyDescent="0.2">
      <c r="A55" s="113" t="s">
        <v>165</v>
      </c>
      <c r="B55" s="118" t="s">
        <v>39</v>
      </c>
      <c r="C55" s="113">
        <v>250</v>
      </c>
      <c r="D55" s="74"/>
      <c r="E55" s="75"/>
      <c r="F55" s="75"/>
      <c r="G55" s="75"/>
      <c r="H55" s="75"/>
      <c r="I55" s="75">
        <v>50</v>
      </c>
      <c r="J55" s="75">
        <v>48</v>
      </c>
      <c r="K55" s="75"/>
      <c r="L55" s="75"/>
      <c r="M55" s="75"/>
      <c r="N55" s="75"/>
      <c r="O55" s="75"/>
      <c r="P55" s="75"/>
      <c r="Q55" s="75"/>
      <c r="R55" s="75"/>
      <c r="S55" s="75"/>
      <c r="T55" s="75"/>
      <c r="U55" s="75"/>
      <c r="V55" s="75"/>
      <c r="W55" s="75">
        <v>5</v>
      </c>
      <c r="X55" s="75"/>
      <c r="Y55" s="75"/>
      <c r="Z55" s="75"/>
      <c r="AA55" s="75"/>
      <c r="AB55" s="75"/>
      <c r="AC55" s="75"/>
      <c r="AD55" s="75"/>
      <c r="AE55" s="75"/>
      <c r="AF55" s="75"/>
      <c r="AG55" s="67"/>
    </row>
    <row r="56" spans="1:33" s="39" customFormat="1" ht="11.25" x14ac:dyDescent="0.2">
      <c r="A56" s="115">
        <v>258</v>
      </c>
      <c r="B56" s="131" t="s">
        <v>43</v>
      </c>
      <c r="C56" s="113">
        <v>120</v>
      </c>
      <c r="D56" s="74"/>
      <c r="E56" s="74">
        <v>10</v>
      </c>
      <c r="F56" s="74"/>
      <c r="G56" s="74"/>
      <c r="H56" s="74"/>
      <c r="I56" s="74"/>
      <c r="J56" s="74">
        <v>24.5</v>
      </c>
      <c r="K56" s="74"/>
      <c r="L56" s="74"/>
      <c r="M56" s="74"/>
      <c r="N56" s="74"/>
      <c r="O56" s="74"/>
      <c r="P56" s="74"/>
      <c r="Q56" s="74">
        <v>102</v>
      </c>
      <c r="R56" s="74">
        <v>10</v>
      </c>
      <c r="S56" s="74"/>
      <c r="T56" s="74"/>
      <c r="U56" s="74"/>
      <c r="V56" s="74"/>
      <c r="W56" s="74"/>
      <c r="X56" s="74">
        <v>4.5</v>
      </c>
      <c r="Y56" s="76">
        <v>0.1</v>
      </c>
      <c r="Z56" s="74"/>
      <c r="AA56" s="74"/>
      <c r="AB56" s="74"/>
      <c r="AC56" s="74"/>
      <c r="AD56" s="74"/>
      <c r="AE56" s="74"/>
      <c r="AF56" s="74"/>
      <c r="AG56" s="67"/>
    </row>
    <row r="57" spans="1:33" s="39" customFormat="1" ht="33.75" x14ac:dyDescent="0.2">
      <c r="A57" s="113" t="s">
        <v>166</v>
      </c>
      <c r="B57" s="118" t="s">
        <v>69</v>
      </c>
      <c r="C57" s="113">
        <v>180</v>
      </c>
      <c r="D57" s="74"/>
      <c r="E57" s="74"/>
      <c r="F57" s="74">
        <v>1.1000000000000001</v>
      </c>
      <c r="G57" s="74"/>
      <c r="H57" s="74"/>
      <c r="I57" s="74">
        <v>102.6</v>
      </c>
      <c r="J57" s="74">
        <v>67</v>
      </c>
      <c r="K57" s="74"/>
      <c r="L57" s="74"/>
      <c r="M57" s="74"/>
      <c r="N57" s="74"/>
      <c r="O57" s="74"/>
      <c r="P57" s="74"/>
      <c r="Q57" s="74"/>
      <c r="R57" s="74">
        <v>18</v>
      </c>
      <c r="S57" s="74"/>
      <c r="T57" s="74"/>
      <c r="U57" s="74"/>
      <c r="V57" s="74">
        <v>3.7</v>
      </c>
      <c r="W57" s="74">
        <v>6</v>
      </c>
      <c r="X57" s="74"/>
      <c r="Y57" s="74"/>
      <c r="Z57" s="74"/>
      <c r="AA57" s="74"/>
      <c r="AB57" s="74"/>
      <c r="AC57" s="74"/>
      <c r="AD57" s="74"/>
      <c r="AE57" s="74"/>
      <c r="AF57" s="74"/>
      <c r="AG57" s="67">
        <v>3</v>
      </c>
    </row>
    <row r="58" spans="1:33" s="39" customFormat="1" ht="11.25" x14ac:dyDescent="0.2">
      <c r="A58" s="115">
        <v>376</v>
      </c>
      <c r="B58" s="118" t="s">
        <v>68</v>
      </c>
      <c r="C58" s="113">
        <v>200</v>
      </c>
      <c r="D58" s="74"/>
      <c r="E58" s="75"/>
      <c r="F58" s="75"/>
      <c r="G58" s="75"/>
      <c r="H58" s="75"/>
      <c r="I58" s="75"/>
      <c r="J58" s="75"/>
      <c r="K58" s="75"/>
      <c r="L58" s="75">
        <v>20</v>
      </c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>
        <v>8</v>
      </c>
      <c r="AA58" s="75"/>
      <c r="AB58" s="75"/>
      <c r="AC58" s="75"/>
      <c r="AD58" s="75"/>
      <c r="AE58" s="75"/>
      <c r="AF58" s="75"/>
      <c r="AG58" s="67"/>
    </row>
    <row r="59" spans="1:33" s="39" customFormat="1" ht="22.5" x14ac:dyDescent="0.2">
      <c r="A59" s="113"/>
      <c r="B59" s="118" t="s">
        <v>98</v>
      </c>
      <c r="C59" s="115">
        <v>100</v>
      </c>
      <c r="D59" s="74"/>
      <c r="E59" s="74"/>
      <c r="F59" s="74"/>
      <c r="G59" s="74"/>
      <c r="H59" s="74"/>
      <c r="I59" s="74"/>
      <c r="J59" s="74"/>
      <c r="K59" s="74">
        <v>100</v>
      </c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  <c r="Y59" s="74"/>
      <c r="Z59" s="74"/>
      <c r="AA59" s="74"/>
      <c r="AB59" s="74"/>
      <c r="AC59" s="74"/>
      <c r="AD59" s="74"/>
      <c r="AE59" s="74"/>
      <c r="AF59" s="74"/>
      <c r="AG59" s="67"/>
    </row>
    <row r="60" spans="1:33" s="39" customFormat="1" ht="11.25" x14ac:dyDescent="0.2">
      <c r="A60" s="115" t="s">
        <v>102</v>
      </c>
      <c r="B60" s="124" t="s">
        <v>7</v>
      </c>
      <c r="C60" s="115">
        <v>70</v>
      </c>
      <c r="D60" s="74"/>
      <c r="E60" s="74">
        <v>70</v>
      </c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67"/>
    </row>
    <row r="61" spans="1:33" s="39" customFormat="1" ht="11.25" x14ac:dyDescent="0.2">
      <c r="A61" s="115"/>
      <c r="B61" s="116" t="s">
        <v>10</v>
      </c>
      <c r="C61" s="113">
        <v>70</v>
      </c>
      <c r="D61" s="74">
        <v>70</v>
      </c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75"/>
      <c r="P61" s="75"/>
      <c r="Q61" s="75"/>
      <c r="R61" s="75"/>
      <c r="S61" s="75"/>
      <c r="T61" s="75"/>
      <c r="U61" s="75"/>
      <c r="V61" s="75"/>
      <c r="W61" s="75"/>
      <c r="X61" s="75"/>
      <c r="Y61" s="75"/>
      <c r="Z61" s="75"/>
      <c r="AA61" s="75"/>
      <c r="AB61" s="75"/>
      <c r="AC61" s="75"/>
      <c r="AD61" s="75"/>
      <c r="AE61" s="75"/>
      <c r="AF61" s="75"/>
      <c r="AG61" s="67"/>
    </row>
    <row r="62" spans="1:33" s="39" customFormat="1" ht="11.25" x14ac:dyDescent="0.2">
      <c r="A62" s="115"/>
      <c r="B62" s="116"/>
      <c r="C62" s="113"/>
      <c r="D62" s="74"/>
      <c r="E62" s="74"/>
      <c r="F62" s="74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  <c r="Y62" s="74"/>
      <c r="Z62" s="74"/>
      <c r="AA62" s="74"/>
      <c r="AB62" s="74"/>
      <c r="AC62" s="74"/>
      <c r="AD62" s="74"/>
      <c r="AE62" s="74"/>
      <c r="AF62" s="74"/>
      <c r="AG62" s="67"/>
    </row>
    <row r="63" spans="1:33" s="39" customFormat="1" ht="11.25" x14ac:dyDescent="0.2">
      <c r="A63" s="43"/>
      <c r="B63" s="44" t="s">
        <v>136</v>
      </c>
      <c r="C63" s="45"/>
      <c r="D63" s="70">
        <f t="shared" ref="D63:AG63" si="4">SUM(D49:D62)</f>
        <v>70</v>
      </c>
      <c r="E63" s="70">
        <f t="shared" si="4"/>
        <v>120</v>
      </c>
      <c r="F63" s="70">
        <f t="shared" si="4"/>
        <v>30.1</v>
      </c>
      <c r="G63" s="70">
        <f t="shared" si="4"/>
        <v>0</v>
      </c>
      <c r="H63" s="70">
        <f t="shared" si="4"/>
        <v>20</v>
      </c>
      <c r="I63" s="70">
        <f t="shared" si="4"/>
        <v>152.6</v>
      </c>
      <c r="J63" s="70">
        <f t="shared" si="4"/>
        <v>139.5</v>
      </c>
      <c r="K63" s="70">
        <f t="shared" si="4"/>
        <v>100</v>
      </c>
      <c r="L63" s="70">
        <f t="shared" si="4"/>
        <v>20</v>
      </c>
      <c r="M63" s="70">
        <f t="shared" si="4"/>
        <v>0</v>
      </c>
      <c r="N63" s="70">
        <f t="shared" si="4"/>
        <v>0</v>
      </c>
      <c r="O63" s="70">
        <f t="shared" si="4"/>
        <v>0</v>
      </c>
      <c r="P63" s="70">
        <f t="shared" si="4"/>
        <v>0</v>
      </c>
      <c r="Q63" s="70">
        <f t="shared" si="4"/>
        <v>102</v>
      </c>
      <c r="R63" s="70">
        <f t="shared" si="4"/>
        <v>353</v>
      </c>
      <c r="S63" s="70">
        <f t="shared" si="4"/>
        <v>0</v>
      </c>
      <c r="T63" s="70">
        <f t="shared" si="4"/>
        <v>0</v>
      </c>
      <c r="U63" s="70">
        <f t="shared" si="4"/>
        <v>15</v>
      </c>
      <c r="V63" s="70">
        <f t="shared" si="4"/>
        <v>3.7</v>
      </c>
      <c r="W63" s="70">
        <f t="shared" si="4"/>
        <v>26.5</v>
      </c>
      <c r="X63" s="70">
        <f t="shared" si="4"/>
        <v>4.7</v>
      </c>
      <c r="Y63" s="70">
        <f t="shared" si="4"/>
        <v>0.2</v>
      </c>
      <c r="Z63" s="70">
        <f t="shared" si="4"/>
        <v>22</v>
      </c>
      <c r="AA63" s="70">
        <f t="shared" si="4"/>
        <v>25</v>
      </c>
      <c r="AB63" s="70">
        <f t="shared" si="4"/>
        <v>0</v>
      </c>
      <c r="AC63" s="70">
        <f t="shared" si="4"/>
        <v>3.6</v>
      </c>
      <c r="AD63" s="70">
        <f t="shared" si="4"/>
        <v>0</v>
      </c>
      <c r="AE63" s="70">
        <f t="shared" si="4"/>
        <v>0.6</v>
      </c>
      <c r="AF63" s="70">
        <f t="shared" si="4"/>
        <v>0</v>
      </c>
      <c r="AG63" s="70">
        <f t="shared" si="4"/>
        <v>3</v>
      </c>
    </row>
    <row r="64" spans="1:33" s="39" customFormat="1" ht="11.25" x14ac:dyDescent="0.2">
      <c r="A64" s="234" t="s">
        <v>18</v>
      </c>
      <c r="B64" s="234"/>
      <c r="C64" s="40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</row>
    <row r="65" spans="1:33" s="39" customFormat="1" ht="17.25" customHeight="1" x14ac:dyDescent="0.2">
      <c r="A65" s="113"/>
      <c r="B65" s="118" t="s">
        <v>164</v>
      </c>
      <c r="C65" s="113">
        <v>100</v>
      </c>
      <c r="D65" s="73"/>
      <c r="E65" s="73"/>
      <c r="F65" s="73"/>
      <c r="G65" s="73"/>
      <c r="H65" s="73"/>
      <c r="I65" s="73"/>
      <c r="J65" s="73"/>
      <c r="K65" s="73">
        <v>100</v>
      </c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67"/>
    </row>
    <row r="66" spans="1:33" s="39" customFormat="1" ht="11.25" x14ac:dyDescent="0.2">
      <c r="A66" s="115">
        <v>41</v>
      </c>
      <c r="B66" s="114" t="s">
        <v>15</v>
      </c>
      <c r="C66" s="115">
        <v>10</v>
      </c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>
        <v>10</v>
      </c>
      <c r="X66" s="74"/>
      <c r="Y66" s="74"/>
      <c r="Z66" s="74"/>
      <c r="AA66" s="74"/>
      <c r="AB66" s="74"/>
      <c r="AC66" s="74"/>
      <c r="AD66" s="74"/>
      <c r="AE66" s="74"/>
      <c r="AF66" s="74"/>
      <c r="AG66" s="67"/>
    </row>
    <row r="67" spans="1:33" s="39" customFormat="1" ht="12.75" customHeight="1" x14ac:dyDescent="0.2">
      <c r="A67" s="115">
        <v>42</v>
      </c>
      <c r="B67" s="116" t="s">
        <v>32</v>
      </c>
      <c r="C67" s="115">
        <v>15</v>
      </c>
      <c r="D67" s="74"/>
      <c r="E67" s="74"/>
      <c r="F67" s="74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>
        <v>15</v>
      </c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67"/>
    </row>
    <row r="68" spans="1:33" s="39" customFormat="1" ht="22.5" x14ac:dyDescent="0.2">
      <c r="A68" s="115">
        <v>215</v>
      </c>
      <c r="B68" s="124" t="s">
        <v>35</v>
      </c>
      <c r="C68" s="115">
        <v>200</v>
      </c>
      <c r="D68" s="74"/>
      <c r="E68" s="74"/>
      <c r="F68" s="74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>
        <v>57</v>
      </c>
      <c r="S68" s="74"/>
      <c r="T68" s="74"/>
      <c r="U68" s="74"/>
      <c r="V68" s="74"/>
      <c r="W68" s="74">
        <v>5</v>
      </c>
      <c r="X68" s="74"/>
      <c r="Y68" s="74">
        <v>3.8</v>
      </c>
      <c r="Z68" s="74"/>
      <c r="AA68" s="74"/>
      <c r="AB68" s="74"/>
      <c r="AC68" s="74"/>
      <c r="AD68" s="74"/>
      <c r="AE68" s="74"/>
      <c r="AF68" s="74"/>
      <c r="AG68" s="67"/>
    </row>
    <row r="69" spans="1:33" s="39" customFormat="1" ht="11.25" x14ac:dyDescent="0.2">
      <c r="A69" s="115" t="s">
        <v>186</v>
      </c>
      <c r="B69" s="116" t="s">
        <v>6</v>
      </c>
      <c r="C69" s="115">
        <v>200</v>
      </c>
      <c r="D69" s="74"/>
      <c r="E69" s="74"/>
      <c r="F69" s="74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>
        <v>150</v>
      </c>
      <c r="S69" s="74"/>
      <c r="T69" s="74"/>
      <c r="U69" s="74"/>
      <c r="V69" s="74"/>
      <c r="W69" s="74"/>
      <c r="X69" s="74"/>
      <c r="Y69" s="74"/>
      <c r="Z69" s="74">
        <v>8</v>
      </c>
      <c r="AA69" s="74"/>
      <c r="AB69" s="74"/>
      <c r="AC69" s="74"/>
      <c r="AD69" s="74">
        <v>4</v>
      </c>
      <c r="AE69" s="74"/>
      <c r="AF69" s="74"/>
      <c r="AG69" s="67"/>
    </row>
    <row r="70" spans="1:33" s="39" customFormat="1" ht="11.25" x14ac:dyDescent="0.2">
      <c r="A70" s="113"/>
      <c r="B70" s="118" t="s">
        <v>7</v>
      </c>
      <c r="C70" s="113">
        <v>50</v>
      </c>
      <c r="D70" s="74"/>
      <c r="E70" s="74">
        <v>50</v>
      </c>
      <c r="F70" s="74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  <c r="Y70" s="74"/>
      <c r="Z70" s="74"/>
      <c r="AA70" s="74"/>
      <c r="AB70" s="74"/>
      <c r="AC70" s="74"/>
      <c r="AD70" s="74"/>
      <c r="AE70" s="74"/>
      <c r="AF70" s="74"/>
      <c r="AG70" s="67"/>
    </row>
    <row r="71" spans="1:33" s="39" customFormat="1" ht="45" x14ac:dyDescent="0.2">
      <c r="A71" s="119"/>
      <c r="B71" s="120" t="s">
        <v>131</v>
      </c>
      <c r="C71" s="121">
        <v>200</v>
      </c>
      <c r="D71" s="74"/>
      <c r="E71" s="74"/>
      <c r="F71" s="74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>
        <v>200</v>
      </c>
      <c r="T71" s="74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67"/>
    </row>
    <row r="72" spans="1:33" s="39" customFormat="1" ht="12.75" customHeight="1" x14ac:dyDescent="0.2">
      <c r="A72" s="113">
        <v>14</v>
      </c>
      <c r="B72" s="131" t="s">
        <v>106</v>
      </c>
      <c r="C72" s="113">
        <v>100</v>
      </c>
      <c r="D72" s="74"/>
      <c r="E72" s="75"/>
      <c r="F72" s="75"/>
      <c r="G72" s="75"/>
      <c r="H72" s="75"/>
      <c r="I72" s="75"/>
      <c r="J72" s="75">
        <v>96.2</v>
      </c>
      <c r="K72" s="75"/>
      <c r="L72" s="75"/>
      <c r="M72" s="75"/>
      <c r="N72" s="75"/>
      <c r="O72" s="75"/>
      <c r="P72" s="75"/>
      <c r="Q72" s="75"/>
      <c r="R72" s="75"/>
      <c r="S72" s="75"/>
      <c r="T72" s="75"/>
      <c r="U72" s="75"/>
      <c r="V72" s="75"/>
      <c r="W72" s="75"/>
      <c r="X72" s="75">
        <v>6</v>
      </c>
      <c r="Y72" s="75"/>
      <c r="Z72" s="75"/>
      <c r="AA72" s="75"/>
      <c r="AB72" s="75"/>
      <c r="AC72" s="75"/>
      <c r="AD72" s="75"/>
      <c r="AE72" s="75"/>
      <c r="AF72" s="75"/>
      <c r="AG72" s="67"/>
    </row>
    <row r="73" spans="1:33" s="39" customFormat="1" ht="10.5" customHeight="1" x14ac:dyDescent="0.2">
      <c r="A73" s="113">
        <v>85</v>
      </c>
      <c r="B73" s="118" t="s">
        <v>55</v>
      </c>
      <c r="C73" s="113" t="s">
        <v>144</v>
      </c>
      <c r="D73" s="74"/>
      <c r="E73" s="74"/>
      <c r="F73" s="74">
        <v>15.4</v>
      </c>
      <c r="G73" s="74"/>
      <c r="H73" s="74"/>
      <c r="I73" s="74">
        <v>40</v>
      </c>
      <c r="J73" s="74">
        <v>16</v>
      </c>
      <c r="K73" s="74"/>
      <c r="L73" s="74"/>
      <c r="M73" s="74"/>
      <c r="N73" s="74"/>
      <c r="O73" s="74"/>
      <c r="P73" s="74"/>
      <c r="Q73" s="74"/>
      <c r="R73" s="74">
        <v>24.15</v>
      </c>
      <c r="S73" s="74"/>
      <c r="T73" s="74"/>
      <c r="U73" s="74"/>
      <c r="V73" s="74"/>
      <c r="W73" s="74">
        <v>3.75</v>
      </c>
      <c r="X73" s="74"/>
      <c r="Y73" s="74">
        <v>0.1</v>
      </c>
      <c r="Z73" s="74"/>
      <c r="AA73" s="74"/>
      <c r="AB73" s="74"/>
      <c r="AC73" s="74"/>
      <c r="AD73" s="74"/>
      <c r="AE73" s="74"/>
      <c r="AF73" s="74"/>
      <c r="AG73" s="67"/>
    </row>
    <row r="74" spans="1:33" s="39" customFormat="1" ht="11.25" x14ac:dyDescent="0.2">
      <c r="A74" s="113" t="s">
        <v>182</v>
      </c>
      <c r="B74" s="118" t="s">
        <v>38</v>
      </c>
      <c r="C74" s="113">
        <v>300</v>
      </c>
      <c r="D74" s="74"/>
      <c r="E74" s="74"/>
      <c r="F74" s="74"/>
      <c r="G74" s="74">
        <v>53</v>
      </c>
      <c r="H74" s="74"/>
      <c r="I74" s="74"/>
      <c r="J74" s="74">
        <v>32.4</v>
      </c>
      <c r="K74" s="74"/>
      <c r="L74" s="74"/>
      <c r="M74" s="74"/>
      <c r="N74" s="74"/>
      <c r="O74" s="74"/>
      <c r="P74" s="74">
        <v>188.5</v>
      </c>
      <c r="Q74" s="74"/>
      <c r="R74" s="74"/>
      <c r="S74" s="74"/>
      <c r="T74" s="74"/>
      <c r="U74" s="74"/>
      <c r="V74" s="74"/>
      <c r="W74" s="74"/>
      <c r="X74" s="74">
        <v>7.8</v>
      </c>
      <c r="Y74" s="74"/>
      <c r="Z74" s="74"/>
      <c r="AA74" s="74"/>
      <c r="AB74" s="74"/>
      <c r="AC74" s="74"/>
      <c r="AD74" s="74"/>
      <c r="AE74" s="74"/>
      <c r="AF74" s="74"/>
      <c r="AG74" s="67">
        <v>3</v>
      </c>
    </row>
    <row r="75" spans="1:33" s="39" customFormat="1" ht="22.5" x14ac:dyDescent="0.2">
      <c r="A75" s="113" t="s">
        <v>191</v>
      </c>
      <c r="B75" s="118" t="s">
        <v>143</v>
      </c>
      <c r="C75" s="121">
        <v>200</v>
      </c>
      <c r="D75" s="74"/>
      <c r="E75" s="75"/>
      <c r="F75" s="75"/>
      <c r="G75" s="75"/>
      <c r="H75" s="75"/>
      <c r="I75" s="75"/>
      <c r="J75" s="75"/>
      <c r="K75" s="75"/>
      <c r="L75" s="75"/>
      <c r="M75" s="75">
        <v>200</v>
      </c>
      <c r="N75" s="75"/>
      <c r="O75" s="75"/>
      <c r="P75" s="75"/>
      <c r="Q75" s="75"/>
      <c r="R75" s="75"/>
      <c r="S75" s="75"/>
      <c r="T75" s="75"/>
      <c r="U75" s="75"/>
      <c r="V75" s="75"/>
      <c r="W75" s="75"/>
      <c r="X75" s="75"/>
      <c r="Y75" s="75"/>
      <c r="Z75" s="75"/>
      <c r="AA75" s="75"/>
      <c r="AB75" s="75"/>
      <c r="AC75" s="75"/>
      <c r="AD75" s="75"/>
      <c r="AE75" s="75"/>
      <c r="AF75" s="75">
        <v>8</v>
      </c>
      <c r="AG75" s="67"/>
    </row>
    <row r="76" spans="1:33" s="39" customFormat="1" ht="11.25" x14ac:dyDescent="0.2">
      <c r="A76" s="115" t="s">
        <v>102</v>
      </c>
      <c r="B76" s="124" t="s">
        <v>7</v>
      </c>
      <c r="C76" s="115">
        <v>60</v>
      </c>
      <c r="D76" s="74"/>
      <c r="E76" s="74">
        <v>60</v>
      </c>
      <c r="F76" s="74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  <c r="Y76" s="74"/>
      <c r="Z76" s="74"/>
      <c r="AA76" s="74"/>
      <c r="AB76" s="74"/>
      <c r="AC76" s="74"/>
      <c r="AD76" s="74"/>
      <c r="AE76" s="74"/>
      <c r="AF76" s="74"/>
      <c r="AG76" s="67"/>
    </row>
    <row r="77" spans="1:33" s="39" customFormat="1" ht="11.25" x14ac:dyDescent="0.2">
      <c r="A77" s="115"/>
      <c r="B77" s="124" t="s">
        <v>10</v>
      </c>
      <c r="C77" s="113">
        <v>70</v>
      </c>
      <c r="D77" s="74">
        <v>70</v>
      </c>
      <c r="E77" s="74"/>
      <c r="F77" s="74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  <c r="Y77" s="74"/>
      <c r="Z77" s="74"/>
      <c r="AA77" s="74"/>
      <c r="AB77" s="74"/>
      <c r="AC77" s="74"/>
      <c r="AD77" s="74"/>
      <c r="AE77" s="74"/>
      <c r="AF77" s="74"/>
      <c r="AG77" s="67"/>
    </row>
    <row r="78" spans="1:33" s="39" customFormat="1" ht="11.25" x14ac:dyDescent="0.2">
      <c r="A78" s="115"/>
      <c r="B78" s="116"/>
      <c r="C78" s="115"/>
      <c r="D78" s="74"/>
      <c r="E78" s="75"/>
      <c r="F78" s="75"/>
      <c r="G78" s="75"/>
      <c r="H78" s="75"/>
      <c r="I78" s="75"/>
      <c r="J78" s="75"/>
      <c r="K78" s="75"/>
      <c r="L78" s="75"/>
      <c r="M78" s="75"/>
      <c r="N78" s="75"/>
      <c r="O78" s="75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67"/>
    </row>
    <row r="79" spans="1:33" s="39" customFormat="1" ht="11.25" x14ac:dyDescent="0.2">
      <c r="A79" s="115"/>
      <c r="B79" s="116"/>
      <c r="C79" s="113"/>
      <c r="D79" s="74"/>
      <c r="E79" s="74"/>
      <c r="F79" s="74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  <c r="Y79" s="74"/>
      <c r="Z79" s="74"/>
      <c r="AA79" s="74"/>
      <c r="AB79" s="74"/>
      <c r="AC79" s="74"/>
      <c r="AD79" s="74"/>
      <c r="AE79" s="74"/>
      <c r="AF79" s="74"/>
      <c r="AG79" s="67"/>
    </row>
    <row r="80" spans="1:33" s="39" customFormat="1" ht="11.25" x14ac:dyDescent="0.2">
      <c r="A80" s="43"/>
      <c r="B80" s="44" t="s">
        <v>136</v>
      </c>
      <c r="C80" s="45"/>
      <c r="D80" s="70">
        <f t="shared" ref="D80:AB80" si="5">SUM(D65:D79)</f>
        <v>70</v>
      </c>
      <c r="E80" s="70">
        <f t="shared" si="5"/>
        <v>110</v>
      </c>
      <c r="F80" s="70">
        <f t="shared" si="5"/>
        <v>15.4</v>
      </c>
      <c r="G80" s="70">
        <f t="shared" si="5"/>
        <v>53</v>
      </c>
      <c r="H80" s="70">
        <f t="shared" si="5"/>
        <v>0</v>
      </c>
      <c r="I80" s="70">
        <f t="shared" si="5"/>
        <v>40</v>
      </c>
      <c r="J80" s="70">
        <f t="shared" si="5"/>
        <v>144.6</v>
      </c>
      <c r="K80" s="70">
        <f t="shared" si="5"/>
        <v>100</v>
      </c>
      <c r="L80" s="70">
        <f t="shared" si="5"/>
        <v>0</v>
      </c>
      <c r="M80" s="70">
        <f t="shared" si="5"/>
        <v>200</v>
      </c>
      <c r="N80" s="70">
        <f t="shared" si="5"/>
        <v>0</v>
      </c>
      <c r="O80" s="70">
        <f t="shared" si="5"/>
        <v>0</v>
      </c>
      <c r="P80" s="70">
        <f t="shared" si="5"/>
        <v>188.5</v>
      </c>
      <c r="Q80" s="70">
        <f t="shared" si="5"/>
        <v>0</v>
      </c>
      <c r="R80" s="70">
        <f t="shared" si="5"/>
        <v>231.15</v>
      </c>
      <c r="S80" s="70">
        <f t="shared" si="5"/>
        <v>200</v>
      </c>
      <c r="T80" s="70">
        <f t="shared" si="5"/>
        <v>0</v>
      </c>
      <c r="U80" s="70">
        <f t="shared" si="5"/>
        <v>15</v>
      </c>
      <c r="V80" s="70">
        <f t="shared" si="5"/>
        <v>0</v>
      </c>
      <c r="W80" s="70">
        <f t="shared" si="5"/>
        <v>18.75</v>
      </c>
      <c r="X80" s="70">
        <f t="shared" si="5"/>
        <v>13.8</v>
      </c>
      <c r="Y80" s="70">
        <f t="shared" si="5"/>
        <v>3.9</v>
      </c>
      <c r="Z80" s="70">
        <f t="shared" si="5"/>
        <v>8</v>
      </c>
      <c r="AA80" s="70">
        <f t="shared" si="5"/>
        <v>0</v>
      </c>
      <c r="AB80" s="70">
        <f t="shared" si="5"/>
        <v>0</v>
      </c>
      <c r="AC80" s="70">
        <f>SUM(AC65:AC79)</f>
        <v>0</v>
      </c>
      <c r="AD80" s="70">
        <f t="shared" ref="AD80:AF80" si="6">SUM(AD65:AD79)</f>
        <v>4</v>
      </c>
      <c r="AE80" s="70">
        <f t="shared" si="6"/>
        <v>0</v>
      </c>
      <c r="AF80" s="70">
        <f t="shared" si="6"/>
        <v>8</v>
      </c>
      <c r="AG80" s="70">
        <f>SUM(AG65:AG79)</f>
        <v>3</v>
      </c>
    </row>
    <row r="81" spans="1:33" s="39" customFormat="1" ht="11.25" x14ac:dyDescent="0.2">
      <c r="A81" s="234" t="s">
        <v>19</v>
      </c>
      <c r="B81" s="234"/>
      <c r="C81" s="40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</row>
    <row r="82" spans="1:33" s="39" customFormat="1" ht="17.25" customHeight="1" x14ac:dyDescent="0.2">
      <c r="A82" s="113"/>
      <c r="B82" s="124" t="s">
        <v>98</v>
      </c>
      <c r="C82" s="115">
        <v>100</v>
      </c>
      <c r="D82" s="73"/>
      <c r="E82" s="73"/>
      <c r="F82" s="73"/>
      <c r="G82" s="73"/>
      <c r="H82" s="73"/>
      <c r="I82" s="73"/>
      <c r="J82" s="73"/>
      <c r="K82" s="73">
        <v>100</v>
      </c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67"/>
    </row>
    <row r="83" spans="1:33" s="39" customFormat="1" ht="12.75" customHeight="1" x14ac:dyDescent="0.2">
      <c r="A83" s="115">
        <v>42</v>
      </c>
      <c r="B83" s="129" t="s">
        <v>32</v>
      </c>
      <c r="C83" s="115">
        <v>15</v>
      </c>
      <c r="D83" s="74"/>
      <c r="E83" s="74"/>
      <c r="F83" s="74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>
        <v>15</v>
      </c>
      <c r="V83" s="74"/>
      <c r="W83" s="74"/>
      <c r="X83" s="74"/>
      <c r="Y83" s="74"/>
      <c r="Z83" s="74"/>
      <c r="AA83" s="74"/>
      <c r="AB83" s="74"/>
      <c r="AC83" s="74"/>
      <c r="AD83" s="74"/>
      <c r="AE83" s="74"/>
      <c r="AF83" s="74"/>
      <c r="AG83" s="67"/>
    </row>
    <row r="84" spans="1:33" s="39" customFormat="1" ht="11.25" x14ac:dyDescent="0.2">
      <c r="A84" s="115">
        <v>41</v>
      </c>
      <c r="B84" s="118" t="s">
        <v>15</v>
      </c>
      <c r="C84" s="115">
        <v>10</v>
      </c>
      <c r="D84" s="74"/>
      <c r="E84" s="74"/>
      <c r="F84" s="74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>
        <v>15</v>
      </c>
      <c r="X84" s="74"/>
      <c r="Y84" s="74"/>
      <c r="Z84" s="74"/>
      <c r="AA84" s="74"/>
      <c r="AB84" s="74"/>
      <c r="AC84" s="74"/>
      <c r="AD84" s="74"/>
      <c r="AE84" s="74"/>
      <c r="AF84" s="74"/>
      <c r="AG84" s="67"/>
    </row>
    <row r="85" spans="1:33" s="39" customFormat="1" ht="12.75" customHeight="1" x14ac:dyDescent="0.2">
      <c r="A85" s="113">
        <v>185</v>
      </c>
      <c r="B85" s="118" t="s">
        <v>103</v>
      </c>
      <c r="C85" s="113">
        <v>200</v>
      </c>
      <c r="D85" s="74"/>
      <c r="E85" s="74"/>
      <c r="F85" s="74"/>
      <c r="G85" s="74">
        <v>29</v>
      </c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>
        <v>100</v>
      </c>
      <c r="S85" s="74"/>
      <c r="T85" s="74"/>
      <c r="U85" s="74"/>
      <c r="V85" s="74"/>
      <c r="W85" s="74">
        <v>5</v>
      </c>
      <c r="X85" s="74"/>
      <c r="Y85" s="74"/>
      <c r="Z85" s="74">
        <v>3</v>
      </c>
      <c r="AA85" s="74"/>
      <c r="AB85" s="74"/>
      <c r="AC85" s="74"/>
      <c r="AD85" s="74"/>
      <c r="AE85" s="74"/>
      <c r="AF85" s="74"/>
      <c r="AG85" s="67"/>
    </row>
    <row r="86" spans="1:33" s="39" customFormat="1" ht="11.25" x14ac:dyDescent="0.2">
      <c r="A86" s="115" t="s">
        <v>171</v>
      </c>
      <c r="B86" s="118" t="s">
        <v>141</v>
      </c>
      <c r="C86" s="115">
        <v>200</v>
      </c>
      <c r="D86" s="74"/>
      <c r="E86" s="74"/>
      <c r="F86" s="74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  <c r="Y86" s="74"/>
      <c r="Z86" s="74">
        <v>8</v>
      </c>
      <c r="AA86" s="74"/>
      <c r="AB86" s="74">
        <v>2.5</v>
      </c>
      <c r="AC86" s="74"/>
      <c r="AD86" s="74"/>
      <c r="AE86" s="74"/>
      <c r="AF86" s="74"/>
      <c r="AG86" s="67"/>
    </row>
    <row r="87" spans="1:33" s="39" customFormat="1" ht="11.25" x14ac:dyDescent="0.2">
      <c r="A87" s="115" t="s">
        <v>102</v>
      </c>
      <c r="B87" s="124" t="s">
        <v>7</v>
      </c>
      <c r="C87" s="115">
        <v>50</v>
      </c>
      <c r="D87" s="74"/>
      <c r="E87" s="74">
        <v>50</v>
      </c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  <c r="Y87" s="74"/>
      <c r="Z87" s="74"/>
      <c r="AA87" s="74"/>
      <c r="AB87" s="74"/>
      <c r="AC87" s="74"/>
      <c r="AD87" s="74"/>
      <c r="AE87" s="74"/>
      <c r="AF87" s="74"/>
      <c r="AG87" s="67"/>
    </row>
    <row r="88" spans="1:33" s="39" customFormat="1" ht="12.75" customHeight="1" x14ac:dyDescent="0.2">
      <c r="A88" s="133"/>
      <c r="B88" s="118" t="s">
        <v>137</v>
      </c>
      <c r="C88" s="121">
        <v>200</v>
      </c>
      <c r="D88" s="74"/>
      <c r="E88" s="75"/>
      <c r="F88" s="75"/>
      <c r="G88" s="75"/>
      <c r="H88" s="75"/>
      <c r="I88" s="75"/>
      <c r="J88" s="75"/>
      <c r="K88" s="75"/>
      <c r="L88" s="75"/>
      <c r="M88" s="75">
        <v>200</v>
      </c>
      <c r="N88" s="75"/>
      <c r="O88" s="75"/>
      <c r="P88" s="75"/>
      <c r="Q88" s="75"/>
      <c r="R88" s="75"/>
      <c r="S88" s="75"/>
      <c r="T88" s="75"/>
      <c r="U88" s="75"/>
      <c r="V88" s="75"/>
      <c r="W88" s="75"/>
      <c r="X88" s="75"/>
      <c r="Y88" s="75"/>
      <c r="Z88" s="75"/>
      <c r="AA88" s="75"/>
      <c r="AB88" s="75"/>
      <c r="AC88" s="75"/>
      <c r="AD88" s="75"/>
      <c r="AE88" s="75"/>
      <c r="AF88" s="75"/>
      <c r="AG88" s="67"/>
    </row>
    <row r="89" spans="1:33" s="39" customFormat="1" ht="22.5" x14ac:dyDescent="0.2">
      <c r="A89" s="113">
        <v>78</v>
      </c>
      <c r="B89" s="118" t="s">
        <v>42</v>
      </c>
      <c r="C89" s="113">
        <v>250</v>
      </c>
      <c r="D89" s="74"/>
      <c r="E89" s="74"/>
      <c r="F89" s="74"/>
      <c r="G89" s="74"/>
      <c r="H89" s="74"/>
      <c r="I89" s="74">
        <v>50</v>
      </c>
      <c r="J89" s="74">
        <v>35.5</v>
      </c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>
        <v>5</v>
      </c>
      <c r="W89" s="74">
        <v>5</v>
      </c>
      <c r="X89" s="74"/>
      <c r="Y89" s="74"/>
      <c r="Z89" s="74"/>
      <c r="AA89" s="74"/>
      <c r="AB89" s="74"/>
      <c r="AC89" s="74"/>
      <c r="AD89" s="74"/>
      <c r="AE89" s="74"/>
      <c r="AF89" s="74"/>
      <c r="AG89" s="67"/>
    </row>
    <row r="90" spans="1:33" s="39" customFormat="1" ht="11.25" x14ac:dyDescent="0.2">
      <c r="A90" s="113" t="s">
        <v>198</v>
      </c>
      <c r="B90" s="134" t="s">
        <v>197</v>
      </c>
      <c r="C90" s="113">
        <v>120</v>
      </c>
      <c r="D90" s="74"/>
      <c r="E90" s="74"/>
      <c r="F90" s="74">
        <v>5.4</v>
      </c>
      <c r="G90" s="74"/>
      <c r="H90" s="74"/>
      <c r="I90" s="74"/>
      <c r="J90" s="74"/>
      <c r="K90" s="74"/>
      <c r="L90" s="74"/>
      <c r="M90" s="74"/>
      <c r="N90" s="74"/>
      <c r="O90" s="74">
        <v>124.3</v>
      </c>
      <c r="P90" s="74"/>
      <c r="Q90" s="74"/>
      <c r="R90" s="74"/>
      <c r="S90" s="74"/>
      <c r="T90" s="74"/>
      <c r="U90" s="74"/>
      <c r="V90" s="74">
        <v>3</v>
      </c>
      <c r="W90" s="74"/>
      <c r="X90" s="74">
        <v>4.5999999999999996</v>
      </c>
      <c r="Y90" s="74"/>
      <c r="Z90" s="74"/>
      <c r="AA90" s="74"/>
      <c r="AB90" s="74"/>
      <c r="AC90" s="74"/>
      <c r="AD90" s="74"/>
      <c r="AE90" s="74"/>
      <c r="AF90" s="74"/>
      <c r="AG90" s="67">
        <v>3</v>
      </c>
    </row>
    <row r="91" spans="1:33" s="39" customFormat="1" ht="11.25" x14ac:dyDescent="0.2">
      <c r="A91" s="113">
        <v>336</v>
      </c>
      <c r="B91" s="118" t="s">
        <v>40</v>
      </c>
      <c r="C91" s="113">
        <v>180</v>
      </c>
      <c r="D91" s="74"/>
      <c r="E91" s="74"/>
      <c r="F91" s="74">
        <v>2</v>
      </c>
      <c r="G91" s="74"/>
      <c r="H91" s="74"/>
      <c r="I91" s="74"/>
      <c r="J91" s="74">
        <v>228</v>
      </c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>
        <v>6</v>
      </c>
      <c r="Y91" s="74"/>
      <c r="Z91" s="74"/>
      <c r="AA91" s="74"/>
      <c r="AB91" s="74"/>
      <c r="AC91" s="74"/>
      <c r="AD91" s="74"/>
      <c r="AE91" s="74"/>
      <c r="AF91" s="74"/>
      <c r="AG91" s="67"/>
    </row>
    <row r="92" spans="1:33" s="39" customFormat="1" ht="11.25" x14ac:dyDescent="0.2">
      <c r="A92" s="115">
        <v>372</v>
      </c>
      <c r="B92" s="118" t="s">
        <v>54</v>
      </c>
      <c r="C92" s="113">
        <v>200</v>
      </c>
      <c r="D92" s="74"/>
      <c r="E92" s="74"/>
      <c r="F92" s="74"/>
      <c r="G92" s="74"/>
      <c r="H92" s="74"/>
      <c r="I92" s="74"/>
      <c r="J92" s="74"/>
      <c r="K92" s="74">
        <v>40</v>
      </c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  <c r="Y92" s="74"/>
      <c r="Z92" s="74">
        <v>8</v>
      </c>
      <c r="AA92" s="74"/>
      <c r="AB92" s="74"/>
      <c r="AC92" s="74"/>
      <c r="AD92" s="74"/>
      <c r="AE92" s="74"/>
      <c r="AF92" s="74"/>
      <c r="AG92" s="67"/>
    </row>
    <row r="93" spans="1:33" s="39" customFormat="1" ht="11.25" x14ac:dyDescent="0.2">
      <c r="A93" s="115" t="s">
        <v>102</v>
      </c>
      <c r="B93" s="124" t="s">
        <v>7</v>
      </c>
      <c r="C93" s="115">
        <v>70</v>
      </c>
      <c r="D93" s="74"/>
      <c r="E93" s="74">
        <v>70</v>
      </c>
      <c r="F93" s="74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  <c r="Y93" s="74"/>
      <c r="Z93" s="74"/>
      <c r="AA93" s="74"/>
      <c r="AB93" s="74"/>
      <c r="AC93" s="74"/>
      <c r="AD93" s="74"/>
      <c r="AE93" s="74"/>
      <c r="AF93" s="74"/>
      <c r="AG93" s="67"/>
    </row>
    <row r="94" spans="1:33" s="39" customFormat="1" ht="11.25" x14ac:dyDescent="0.2">
      <c r="A94" s="115"/>
      <c r="B94" s="124" t="s">
        <v>10</v>
      </c>
      <c r="C94" s="113">
        <v>70</v>
      </c>
      <c r="D94" s="74">
        <v>70</v>
      </c>
      <c r="E94" s="75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5"/>
      <c r="V94" s="75"/>
      <c r="W94" s="75"/>
      <c r="X94" s="75"/>
      <c r="Y94" s="75"/>
      <c r="Z94" s="75"/>
      <c r="AA94" s="75"/>
      <c r="AB94" s="75"/>
      <c r="AC94" s="75"/>
      <c r="AD94" s="75"/>
      <c r="AE94" s="75"/>
      <c r="AF94" s="75"/>
      <c r="AG94" s="67"/>
    </row>
    <row r="95" spans="1:33" s="39" customFormat="1" ht="19.5" customHeight="1" x14ac:dyDescent="0.2">
      <c r="A95" s="135"/>
      <c r="B95" s="120" t="s">
        <v>131</v>
      </c>
      <c r="C95" s="121">
        <v>200</v>
      </c>
      <c r="D95" s="74"/>
      <c r="E95" s="74"/>
      <c r="F95" s="74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>
        <v>200</v>
      </c>
      <c r="T95" s="74"/>
      <c r="U95" s="74"/>
      <c r="V95" s="74"/>
      <c r="W95" s="74"/>
      <c r="X95" s="74"/>
      <c r="Y95" s="74"/>
      <c r="Z95" s="74"/>
      <c r="AA95" s="74"/>
      <c r="AB95" s="74"/>
      <c r="AC95" s="74"/>
      <c r="AD95" s="74"/>
      <c r="AE95" s="74"/>
      <c r="AF95" s="74"/>
      <c r="AG95" s="67"/>
    </row>
    <row r="96" spans="1:33" s="39" customFormat="1" ht="11.25" x14ac:dyDescent="0.2">
      <c r="A96" s="43"/>
      <c r="B96" s="44" t="s">
        <v>136</v>
      </c>
      <c r="C96" s="45"/>
      <c r="D96" s="70">
        <f t="shared" ref="D96:AF96" si="7">SUM(D82:D95)</f>
        <v>70</v>
      </c>
      <c r="E96" s="70">
        <f t="shared" si="7"/>
        <v>120</v>
      </c>
      <c r="F96" s="70">
        <f t="shared" si="7"/>
        <v>7.4</v>
      </c>
      <c r="G96" s="70">
        <f t="shared" si="7"/>
        <v>29</v>
      </c>
      <c r="H96" s="70">
        <f t="shared" si="7"/>
        <v>0</v>
      </c>
      <c r="I96" s="70">
        <f t="shared" si="7"/>
        <v>50</v>
      </c>
      <c r="J96" s="70">
        <f t="shared" si="7"/>
        <v>263.5</v>
      </c>
      <c r="K96" s="70">
        <f t="shared" si="7"/>
        <v>140</v>
      </c>
      <c r="L96" s="70">
        <f t="shared" si="7"/>
        <v>0</v>
      </c>
      <c r="M96" s="70">
        <f t="shared" si="7"/>
        <v>200</v>
      </c>
      <c r="N96" s="70">
        <f t="shared" si="7"/>
        <v>0</v>
      </c>
      <c r="O96" s="70">
        <f t="shared" si="7"/>
        <v>124.3</v>
      </c>
      <c r="P96" s="70">
        <f t="shared" si="7"/>
        <v>0</v>
      </c>
      <c r="Q96" s="70">
        <f t="shared" si="7"/>
        <v>0</v>
      </c>
      <c r="R96" s="70">
        <f t="shared" si="7"/>
        <v>100</v>
      </c>
      <c r="S96" s="70">
        <f t="shared" si="7"/>
        <v>200</v>
      </c>
      <c r="T96" s="70">
        <f t="shared" si="7"/>
        <v>0</v>
      </c>
      <c r="U96" s="70">
        <f t="shared" si="7"/>
        <v>15</v>
      </c>
      <c r="V96" s="70">
        <f t="shared" si="7"/>
        <v>8</v>
      </c>
      <c r="W96" s="70">
        <f t="shared" si="7"/>
        <v>25</v>
      </c>
      <c r="X96" s="70">
        <f t="shared" si="7"/>
        <v>10.6</v>
      </c>
      <c r="Y96" s="70">
        <f t="shared" si="7"/>
        <v>0</v>
      </c>
      <c r="Z96" s="70">
        <f t="shared" si="7"/>
        <v>19</v>
      </c>
      <c r="AA96" s="70">
        <f t="shared" si="7"/>
        <v>0</v>
      </c>
      <c r="AB96" s="70">
        <f t="shared" si="7"/>
        <v>2.5</v>
      </c>
      <c r="AC96" s="70">
        <f t="shared" si="7"/>
        <v>0</v>
      </c>
      <c r="AD96" s="70">
        <f t="shared" si="7"/>
        <v>0</v>
      </c>
      <c r="AE96" s="70">
        <f t="shared" si="7"/>
        <v>0</v>
      </c>
      <c r="AF96" s="70">
        <f t="shared" si="7"/>
        <v>0</v>
      </c>
      <c r="AG96" s="70">
        <v>3</v>
      </c>
    </row>
    <row r="97" spans="1:33" s="39" customFormat="1" ht="11.25" x14ac:dyDescent="0.2">
      <c r="A97" s="234" t="s">
        <v>20</v>
      </c>
      <c r="B97" s="234"/>
      <c r="C97" s="40"/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</row>
    <row r="98" spans="1:33" s="39" customFormat="1" ht="17.25" customHeight="1" x14ac:dyDescent="0.2">
      <c r="A98" s="113"/>
      <c r="B98" s="124" t="s">
        <v>98</v>
      </c>
      <c r="C98" s="115">
        <v>100</v>
      </c>
      <c r="D98" s="73"/>
      <c r="E98" s="73"/>
      <c r="F98" s="73"/>
      <c r="G98" s="73"/>
      <c r="H98" s="73"/>
      <c r="I98" s="73"/>
      <c r="J98" s="73"/>
      <c r="K98" s="73">
        <v>100</v>
      </c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67"/>
    </row>
    <row r="99" spans="1:33" s="39" customFormat="1" ht="12.75" customHeight="1" x14ac:dyDescent="0.2">
      <c r="A99" s="115">
        <v>41</v>
      </c>
      <c r="B99" s="114" t="s">
        <v>15</v>
      </c>
      <c r="C99" s="115">
        <v>10</v>
      </c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>
        <v>10</v>
      </c>
      <c r="X99" s="74"/>
      <c r="Y99" s="74"/>
      <c r="Z99" s="74"/>
      <c r="AA99" s="74"/>
      <c r="AB99" s="74"/>
      <c r="AC99" s="74"/>
      <c r="AD99" s="74"/>
      <c r="AE99" s="74"/>
      <c r="AF99" s="74"/>
      <c r="AG99" s="67"/>
    </row>
    <row r="100" spans="1:33" s="39" customFormat="1" ht="22.5" x14ac:dyDescent="0.2">
      <c r="A100" s="115">
        <v>237</v>
      </c>
      <c r="B100" s="124" t="s">
        <v>194</v>
      </c>
      <c r="C100" s="113" t="s">
        <v>183</v>
      </c>
      <c r="D100" s="74"/>
      <c r="E100" s="74">
        <v>8</v>
      </c>
      <c r="F100" s="74"/>
      <c r="G100" s="74">
        <v>12</v>
      </c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>
        <v>52.6</v>
      </c>
      <c r="S100" s="74"/>
      <c r="T100" s="74">
        <v>184</v>
      </c>
      <c r="U100" s="74"/>
      <c r="V100" s="74">
        <v>8</v>
      </c>
      <c r="W100" s="74">
        <v>8</v>
      </c>
      <c r="X100" s="74"/>
      <c r="Y100" s="74">
        <v>0.2</v>
      </c>
      <c r="Z100" s="74">
        <v>16</v>
      </c>
      <c r="AA100" s="74"/>
      <c r="AB100" s="74"/>
      <c r="AC100" s="74"/>
      <c r="AD100" s="74"/>
      <c r="AE100" s="74"/>
      <c r="AF100" s="74"/>
      <c r="AG100" s="67"/>
    </row>
    <row r="101" spans="1:33" s="39" customFormat="1" ht="11.25" x14ac:dyDescent="0.2">
      <c r="A101" s="115" t="s">
        <v>188</v>
      </c>
      <c r="B101" s="117" t="s">
        <v>36</v>
      </c>
      <c r="C101" s="115">
        <v>200</v>
      </c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>
        <v>120</v>
      </c>
      <c r="S101" s="74"/>
      <c r="T101" s="74"/>
      <c r="U101" s="74"/>
      <c r="V101" s="74"/>
      <c r="W101" s="74"/>
      <c r="X101" s="74"/>
      <c r="Y101" s="74"/>
      <c r="Z101" s="74">
        <v>10</v>
      </c>
      <c r="AA101" s="74"/>
      <c r="AB101" s="74">
        <v>2.2000000000000002</v>
      </c>
      <c r="AC101" s="74"/>
      <c r="AD101" s="74"/>
      <c r="AE101" s="74"/>
      <c r="AF101" s="74"/>
      <c r="AG101" s="67"/>
    </row>
    <row r="102" spans="1:33" s="39" customFormat="1" ht="11.25" x14ac:dyDescent="0.2">
      <c r="A102" s="115"/>
      <c r="B102" s="118" t="s">
        <v>7</v>
      </c>
      <c r="C102" s="115">
        <v>30</v>
      </c>
      <c r="D102" s="74"/>
      <c r="E102" s="74">
        <v>30</v>
      </c>
      <c r="F102" s="74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  <c r="Y102" s="74"/>
      <c r="Z102" s="74"/>
      <c r="AA102" s="74"/>
      <c r="AB102" s="74"/>
      <c r="AC102" s="74"/>
      <c r="AD102" s="74"/>
      <c r="AE102" s="74"/>
      <c r="AF102" s="74"/>
      <c r="AG102" s="67"/>
    </row>
    <row r="103" spans="1:33" s="39" customFormat="1" ht="27" customHeight="1" x14ac:dyDescent="0.2">
      <c r="A103" s="113" t="s">
        <v>171</v>
      </c>
      <c r="B103" s="118" t="s">
        <v>109</v>
      </c>
      <c r="C103" s="113">
        <v>250</v>
      </c>
      <c r="D103" s="74"/>
      <c r="E103" s="75"/>
      <c r="F103" s="75"/>
      <c r="G103" s="75"/>
      <c r="H103" s="75"/>
      <c r="I103" s="75">
        <v>81</v>
      </c>
      <c r="J103" s="75">
        <v>15.4</v>
      </c>
      <c r="K103" s="75"/>
      <c r="L103" s="75"/>
      <c r="M103" s="75"/>
      <c r="N103" s="75"/>
      <c r="O103" s="75"/>
      <c r="P103" s="75"/>
      <c r="Q103" s="75">
        <v>87</v>
      </c>
      <c r="R103" s="75"/>
      <c r="S103" s="75"/>
      <c r="T103" s="75"/>
      <c r="U103" s="75"/>
      <c r="V103" s="75"/>
      <c r="W103" s="75">
        <v>4.5</v>
      </c>
      <c r="X103" s="75"/>
      <c r="Y103" s="75"/>
      <c r="Z103" s="75"/>
      <c r="AA103" s="75"/>
      <c r="AB103" s="75"/>
      <c r="AC103" s="75"/>
      <c r="AD103" s="75"/>
      <c r="AE103" s="75"/>
      <c r="AF103" s="75"/>
      <c r="AG103" s="67">
        <v>3</v>
      </c>
    </row>
    <row r="104" spans="1:33" s="39" customFormat="1" ht="11.25" x14ac:dyDescent="0.2">
      <c r="A104" s="115">
        <v>305</v>
      </c>
      <c r="B104" s="118" t="s">
        <v>58</v>
      </c>
      <c r="C104" s="113">
        <v>100</v>
      </c>
      <c r="D104" s="74"/>
      <c r="E104" s="74">
        <v>28.7</v>
      </c>
      <c r="F104" s="74"/>
      <c r="G104" s="74"/>
      <c r="H104" s="74"/>
      <c r="I104" s="74"/>
      <c r="J104" s="74"/>
      <c r="K104" s="74"/>
      <c r="L104" s="74"/>
      <c r="M104" s="74"/>
      <c r="N104" s="74"/>
      <c r="O104" s="74"/>
      <c r="P104" s="74">
        <v>73.7</v>
      </c>
      <c r="Q104" s="74"/>
      <c r="R104" s="74">
        <v>26</v>
      </c>
      <c r="S104" s="74"/>
      <c r="T104" s="74"/>
      <c r="U104" s="74"/>
      <c r="V104" s="74"/>
      <c r="W104" s="74"/>
      <c r="X104" s="74">
        <v>5</v>
      </c>
      <c r="Y104" s="74"/>
      <c r="Z104" s="74"/>
      <c r="AA104" s="74"/>
      <c r="AB104" s="74"/>
      <c r="AC104" s="74"/>
      <c r="AD104" s="74"/>
      <c r="AE104" s="74"/>
      <c r="AF104" s="74"/>
      <c r="AG104" s="67"/>
    </row>
    <row r="105" spans="1:33" s="39" customFormat="1" ht="22.5" x14ac:dyDescent="0.2">
      <c r="A105" s="113">
        <v>205</v>
      </c>
      <c r="B105" s="114" t="s">
        <v>51</v>
      </c>
      <c r="C105" s="113">
        <v>205</v>
      </c>
      <c r="D105" s="74"/>
      <c r="E105" s="74"/>
      <c r="F105" s="74"/>
      <c r="G105" s="74"/>
      <c r="H105" s="74">
        <v>78.7</v>
      </c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>
        <v>5</v>
      </c>
      <c r="X105" s="74"/>
      <c r="Y105" s="74"/>
      <c r="Z105" s="74"/>
      <c r="AA105" s="74"/>
      <c r="AB105" s="74"/>
      <c r="AC105" s="74"/>
      <c r="AD105" s="74"/>
      <c r="AE105" s="74"/>
      <c r="AF105" s="74"/>
      <c r="AG105" s="67"/>
    </row>
    <row r="106" spans="1:33" s="39" customFormat="1" ht="22.5" x14ac:dyDescent="0.2">
      <c r="A106" s="113">
        <v>399</v>
      </c>
      <c r="B106" s="118" t="s">
        <v>142</v>
      </c>
      <c r="C106" s="121">
        <v>200</v>
      </c>
      <c r="D106" s="74"/>
      <c r="E106" s="75"/>
      <c r="F106" s="75"/>
      <c r="G106" s="75"/>
      <c r="H106" s="75"/>
      <c r="I106" s="75"/>
      <c r="J106" s="75"/>
      <c r="K106" s="75"/>
      <c r="L106" s="75"/>
      <c r="M106" s="75">
        <v>200</v>
      </c>
      <c r="N106" s="75"/>
      <c r="O106" s="75"/>
      <c r="P106" s="75"/>
      <c r="Q106" s="75"/>
      <c r="R106" s="75"/>
      <c r="S106" s="75"/>
      <c r="T106" s="75"/>
      <c r="U106" s="75"/>
      <c r="V106" s="75"/>
      <c r="W106" s="75"/>
      <c r="X106" s="75"/>
      <c r="Y106" s="75"/>
      <c r="Z106" s="75"/>
      <c r="AA106" s="75"/>
      <c r="AB106" s="75"/>
      <c r="AC106" s="75"/>
      <c r="AD106" s="75"/>
      <c r="AE106" s="75"/>
      <c r="AF106" s="75"/>
      <c r="AG106" s="67"/>
    </row>
    <row r="107" spans="1:33" s="39" customFormat="1" ht="11.25" x14ac:dyDescent="0.2">
      <c r="A107" s="115" t="s">
        <v>102</v>
      </c>
      <c r="B107" s="124" t="s">
        <v>7</v>
      </c>
      <c r="C107" s="115">
        <v>60</v>
      </c>
      <c r="D107" s="74"/>
      <c r="E107" s="74">
        <v>60</v>
      </c>
      <c r="F107" s="74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  <c r="Y107" s="74"/>
      <c r="Z107" s="74"/>
      <c r="AA107" s="74"/>
      <c r="AB107" s="74"/>
      <c r="AC107" s="74"/>
      <c r="AD107" s="74"/>
      <c r="AE107" s="74"/>
      <c r="AF107" s="74"/>
      <c r="AG107" s="67"/>
    </row>
    <row r="108" spans="1:33" s="39" customFormat="1" ht="11.25" x14ac:dyDescent="0.2">
      <c r="A108" s="115"/>
      <c r="B108" s="124" t="s">
        <v>10</v>
      </c>
      <c r="C108" s="113">
        <v>70</v>
      </c>
      <c r="D108" s="74">
        <v>70</v>
      </c>
      <c r="E108" s="74"/>
      <c r="F108" s="74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  <c r="Y108" s="74"/>
      <c r="Z108" s="74"/>
      <c r="AA108" s="74"/>
      <c r="AB108" s="74"/>
      <c r="AC108" s="74"/>
      <c r="AD108" s="74"/>
      <c r="AE108" s="74"/>
      <c r="AF108" s="74"/>
      <c r="AG108" s="67"/>
    </row>
    <row r="109" spans="1:33" s="39" customFormat="1" ht="11.25" x14ac:dyDescent="0.2">
      <c r="A109" s="115"/>
      <c r="B109" s="116"/>
      <c r="C109" s="115"/>
      <c r="D109" s="74"/>
      <c r="E109" s="75"/>
      <c r="F109" s="75"/>
      <c r="G109" s="75"/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75"/>
      <c r="U109" s="75"/>
      <c r="V109" s="75"/>
      <c r="W109" s="75"/>
      <c r="X109" s="75"/>
      <c r="Y109" s="75"/>
      <c r="Z109" s="75"/>
      <c r="AA109" s="75"/>
      <c r="AB109" s="75"/>
      <c r="AC109" s="75"/>
      <c r="AD109" s="75"/>
      <c r="AE109" s="75"/>
      <c r="AF109" s="75"/>
      <c r="AG109" s="67"/>
    </row>
    <row r="110" spans="1:33" s="39" customFormat="1" ht="11.25" x14ac:dyDescent="0.2">
      <c r="A110" s="115"/>
      <c r="B110" s="116"/>
      <c r="C110" s="113"/>
      <c r="D110" s="74"/>
      <c r="E110" s="74"/>
      <c r="F110" s="74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  <c r="Y110" s="74"/>
      <c r="Z110" s="74"/>
      <c r="AA110" s="74"/>
      <c r="AB110" s="74"/>
      <c r="AC110" s="74"/>
      <c r="AD110" s="74"/>
      <c r="AE110" s="74"/>
      <c r="AF110" s="74"/>
      <c r="AG110" s="67"/>
    </row>
    <row r="111" spans="1:33" s="39" customFormat="1" ht="11.25" x14ac:dyDescent="0.2">
      <c r="A111" s="43"/>
      <c r="B111" s="44" t="s">
        <v>136</v>
      </c>
      <c r="C111" s="45"/>
      <c r="D111" s="70">
        <f t="shared" ref="D111:AF111" si="8">SUM(D98:D110)</f>
        <v>70</v>
      </c>
      <c r="E111" s="70">
        <f t="shared" si="8"/>
        <v>126.7</v>
      </c>
      <c r="F111" s="70">
        <f t="shared" si="8"/>
        <v>0</v>
      </c>
      <c r="G111" s="70">
        <f t="shared" si="8"/>
        <v>12</v>
      </c>
      <c r="H111" s="70">
        <f t="shared" si="8"/>
        <v>78.7</v>
      </c>
      <c r="I111" s="70">
        <f t="shared" si="8"/>
        <v>81</v>
      </c>
      <c r="J111" s="70">
        <f t="shared" si="8"/>
        <v>15.4</v>
      </c>
      <c r="K111" s="70">
        <f t="shared" si="8"/>
        <v>100</v>
      </c>
      <c r="L111" s="70">
        <f t="shared" si="8"/>
        <v>0</v>
      </c>
      <c r="M111" s="70">
        <f t="shared" si="8"/>
        <v>200</v>
      </c>
      <c r="N111" s="70">
        <f t="shared" si="8"/>
        <v>0</v>
      </c>
      <c r="O111" s="70">
        <f t="shared" si="8"/>
        <v>0</v>
      </c>
      <c r="P111" s="70">
        <f t="shared" si="8"/>
        <v>73.7</v>
      </c>
      <c r="Q111" s="70">
        <f t="shared" si="8"/>
        <v>87</v>
      </c>
      <c r="R111" s="70">
        <f t="shared" si="8"/>
        <v>198.6</v>
      </c>
      <c r="S111" s="70">
        <f t="shared" si="8"/>
        <v>0</v>
      </c>
      <c r="T111" s="70">
        <f t="shared" si="8"/>
        <v>184</v>
      </c>
      <c r="U111" s="70">
        <f t="shared" si="8"/>
        <v>0</v>
      </c>
      <c r="V111" s="70">
        <f t="shared" si="8"/>
        <v>8</v>
      </c>
      <c r="W111" s="70">
        <f t="shared" si="8"/>
        <v>27.5</v>
      </c>
      <c r="X111" s="70">
        <f t="shared" si="8"/>
        <v>5</v>
      </c>
      <c r="Y111" s="70">
        <f t="shared" si="8"/>
        <v>0.2</v>
      </c>
      <c r="Z111" s="70">
        <f t="shared" si="8"/>
        <v>26</v>
      </c>
      <c r="AA111" s="70">
        <f t="shared" si="8"/>
        <v>0</v>
      </c>
      <c r="AB111" s="70">
        <f t="shared" si="8"/>
        <v>2.2000000000000002</v>
      </c>
      <c r="AC111" s="70">
        <f t="shared" si="8"/>
        <v>0</v>
      </c>
      <c r="AD111" s="70">
        <f t="shared" si="8"/>
        <v>0</v>
      </c>
      <c r="AE111" s="70">
        <f t="shared" si="8"/>
        <v>0</v>
      </c>
      <c r="AF111" s="70">
        <f t="shared" si="8"/>
        <v>0</v>
      </c>
      <c r="AG111" s="70">
        <v>3</v>
      </c>
    </row>
    <row r="112" spans="1:33" s="39" customFormat="1" ht="11.25" x14ac:dyDescent="0.2">
      <c r="A112" s="234" t="s">
        <v>47</v>
      </c>
      <c r="B112" s="234"/>
      <c r="C112" s="40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</row>
    <row r="113" spans="1:33" s="39" customFormat="1" ht="17.25" customHeight="1" x14ac:dyDescent="0.2">
      <c r="A113" s="115">
        <v>41</v>
      </c>
      <c r="B113" s="118" t="s">
        <v>15</v>
      </c>
      <c r="C113" s="115">
        <v>15</v>
      </c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>
        <v>15</v>
      </c>
      <c r="X113" s="73"/>
      <c r="Y113" s="73"/>
      <c r="Z113" s="73"/>
      <c r="AA113" s="73"/>
      <c r="AB113" s="73"/>
      <c r="AC113" s="73"/>
      <c r="AD113" s="73"/>
      <c r="AE113" s="73"/>
      <c r="AF113" s="73"/>
      <c r="AG113" s="67"/>
    </row>
    <row r="114" spans="1:33" s="39" customFormat="1" ht="12.75" customHeight="1" x14ac:dyDescent="0.2">
      <c r="A114" s="115">
        <v>42</v>
      </c>
      <c r="B114" s="116" t="s">
        <v>32</v>
      </c>
      <c r="C114" s="115">
        <v>15</v>
      </c>
      <c r="D114" s="74"/>
      <c r="E114" s="74"/>
      <c r="F114" s="74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>
        <v>15</v>
      </c>
      <c r="V114" s="74"/>
      <c r="W114" s="74"/>
      <c r="X114" s="74"/>
      <c r="Y114" s="74"/>
      <c r="Z114" s="74"/>
      <c r="AA114" s="74"/>
      <c r="AB114" s="74"/>
      <c r="AC114" s="74"/>
      <c r="AD114" s="74"/>
      <c r="AE114" s="74"/>
      <c r="AF114" s="74"/>
      <c r="AG114" s="67"/>
    </row>
    <row r="115" spans="1:33" s="39" customFormat="1" ht="17.25" customHeight="1" x14ac:dyDescent="0.2">
      <c r="A115" s="113">
        <v>572</v>
      </c>
      <c r="B115" s="180" t="s">
        <v>177</v>
      </c>
      <c r="C115" s="181">
        <v>20</v>
      </c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>
        <v>0.5</v>
      </c>
      <c r="Z115" s="73"/>
      <c r="AA115" s="73"/>
      <c r="AB115" s="73"/>
      <c r="AC115" s="73"/>
      <c r="AD115" s="73"/>
      <c r="AE115" s="73"/>
      <c r="AF115" s="73"/>
      <c r="AG115" s="67"/>
    </row>
    <row r="116" spans="1:33" s="39" customFormat="1" ht="12.75" customHeight="1" x14ac:dyDescent="0.2">
      <c r="A116" s="115">
        <v>185</v>
      </c>
      <c r="B116" s="118" t="s">
        <v>52</v>
      </c>
      <c r="C116" s="115">
        <v>200</v>
      </c>
      <c r="D116" s="74"/>
      <c r="E116" s="74"/>
      <c r="F116" s="74"/>
      <c r="G116" s="74">
        <v>29</v>
      </c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>
        <v>167.2</v>
      </c>
      <c r="S116" s="74"/>
      <c r="T116" s="74"/>
      <c r="U116" s="74"/>
      <c r="V116" s="74"/>
      <c r="W116" s="74">
        <v>5</v>
      </c>
      <c r="X116" s="74"/>
      <c r="Y116" s="74"/>
      <c r="Z116" s="74">
        <v>5</v>
      </c>
      <c r="AA116" s="74"/>
      <c r="AB116" s="74"/>
      <c r="AC116" s="74"/>
      <c r="AD116" s="74"/>
      <c r="AE116" s="74"/>
      <c r="AF116" s="74"/>
      <c r="AG116" s="67"/>
    </row>
    <row r="117" spans="1:33" s="39" customFormat="1" ht="11.25" x14ac:dyDescent="0.2">
      <c r="A117" s="115" t="s">
        <v>186</v>
      </c>
      <c r="B117" s="116" t="s">
        <v>6</v>
      </c>
      <c r="C117" s="115">
        <v>200</v>
      </c>
      <c r="D117" s="74"/>
      <c r="E117" s="74"/>
      <c r="F117" s="74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>
        <v>150</v>
      </c>
      <c r="S117" s="74"/>
      <c r="T117" s="74"/>
      <c r="U117" s="74"/>
      <c r="V117" s="74"/>
      <c r="W117" s="74"/>
      <c r="X117" s="74"/>
      <c r="Y117" s="74"/>
      <c r="Z117" s="74">
        <v>8</v>
      </c>
      <c r="AA117" s="74"/>
      <c r="AB117" s="74"/>
      <c r="AC117" s="74"/>
      <c r="AD117" s="74">
        <v>4</v>
      </c>
      <c r="AE117" s="74"/>
      <c r="AF117" s="74"/>
      <c r="AG117" s="67"/>
    </row>
    <row r="118" spans="1:33" s="39" customFormat="1" ht="12.75" customHeight="1" x14ac:dyDescent="0.2">
      <c r="A118" s="115"/>
      <c r="B118" s="118" t="s">
        <v>7</v>
      </c>
      <c r="C118" s="115">
        <v>30</v>
      </c>
      <c r="D118" s="74"/>
      <c r="E118" s="74">
        <v>30</v>
      </c>
      <c r="F118" s="74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  <c r="Y118" s="74"/>
      <c r="Z118" s="74"/>
      <c r="AA118" s="74"/>
      <c r="AB118" s="74"/>
      <c r="AC118" s="74"/>
      <c r="AD118" s="74"/>
      <c r="AE118" s="74"/>
      <c r="AF118" s="74"/>
      <c r="AG118" s="67"/>
    </row>
    <row r="119" spans="1:33" s="39" customFormat="1" ht="11.25" x14ac:dyDescent="0.2">
      <c r="A119" s="128"/>
      <c r="B119" s="118" t="s">
        <v>99</v>
      </c>
      <c r="C119" s="113">
        <v>100</v>
      </c>
      <c r="D119" s="74"/>
      <c r="E119" s="74"/>
      <c r="F119" s="74"/>
      <c r="G119" s="74"/>
      <c r="H119" s="74"/>
      <c r="I119" s="74"/>
      <c r="J119" s="74"/>
      <c r="K119" s="74">
        <v>100</v>
      </c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67"/>
    </row>
    <row r="120" spans="1:33" s="39" customFormat="1" ht="12.75" customHeight="1" x14ac:dyDescent="0.2">
      <c r="A120" s="115"/>
      <c r="B120" s="130" t="s">
        <v>50</v>
      </c>
      <c r="C120" s="115">
        <v>100</v>
      </c>
      <c r="D120" s="74"/>
      <c r="E120" s="75"/>
      <c r="F120" s="75"/>
      <c r="G120" s="75"/>
      <c r="H120" s="75"/>
      <c r="I120" s="75"/>
      <c r="J120" s="75">
        <v>100</v>
      </c>
      <c r="K120" s="75"/>
      <c r="L120" s="75"/>
      <c r="M120" s="75"/>
      <c r="N120" s="75"/>
      <c r="O120" s="75"/>
      <c r="P120" s="75"/>
      <c r="Q120" s="75"/>
      <c r="R120" s="75"/>
      <c r="S120" s="75"/>
      <c r="T120" s="75"/>
      <c r="U120" s="75"/>
      <c r="V120" s="75"/>
      <c r="W120" s="75"/>
      <c r="X120" s="75"/>
      <c r="Y120" s="75"/>
      <c r="Z120" s="75"/>
      <c r="AA120" s="75"/>
      <c r="AB120" s="75"/>
      <c r="AC120" s="75"/>
      <c r="AD120" s="75"/>
      <c r="AE120" s="75"/>
      <c r="AF120" s="75"/>
      <c r="AG120" s="67"/>
    </row>
    <row r="121" spans="1:33" s="39" customFormat="1" ht="22.5" x14ac:dyDescent="0.2">
      <c r="A121" s="123">
        <v>67</v>
      </c>
      <c r="B121" s="118" t="s">
        <v>57</v>
      </c>
      <c r="C121" s="113">
        <v>250</v>
      </c>
      <c r="D121" s="74"/>
      <c r="E121" s="74"/>
      <c r="F121" s="74"/>
      <c r="G121" s="74"/>
      <c r="H121" s="74"/>
      <c r="I121" s="74">
        <v>30</v>
      </c>
      <c r="J121" s="74">
        <v>75.3</v>
      </c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>
        <v>5</v>
      </c>
      <c r="Y121" s="74"/>
      <c r="Z121" s="74"/>
      <c r="AA121" s="74"/>
      <c r="AB121" s="74"/>
      <c r="AC121" s="74"/>
      <c r="AD121" s="74"/>
      <c r="AE121" s="74"/>
      <c r="AF121" s="74"/>
      <c r="AG121" s="67"/>
    </row>
    <row r="122" spans="1:33" s="39" customFormat="1" ht="11.25" x14ac:dyDescent="0.2">
      <c r="A122" s="113">
        <v>276</v>
      </c>
      <c r="B122" s="118" t="s">
        <v>22</v>
      </c>
      <c r="C122" s="113">
        <v>300</v>
      </c>
      <c r="D122" s="74"/>
      <c r="E122" s="74"/>
      <c r="F122" s="74"/>
      <c r="G122" s="74"/>
      <c r="H122" s="74"/>
      <c r="I122" s="74">
        <v>178</v>
      </c>
      <c r="J122" s="74">
        <v>28.5</v>
      </c>
      <c r="K122" s="74"/>
      <c r="L122" s="74"/>
      <c r="M122" s="74"/>
      <c r="N122" s="74">
        <v>176</v>
      </c>
      <c r="O122" s="74"/>
      <c r="P122" s="74"/>
      <c r="Q122" s="74"/>
      <c r="R122" s="74"/>
      <c r="S122" s="74"/>
      <c r="T122" s="74"/>
      <c r="U122" s="74"/>
      <c r="V122" s="74"/>
      <c r="W122" s="74"/>
      <c r="X122" s="74">
        <v>5</v>
      </c>
      <c r="Y122" s="74"/>
      <c r="Z122" s="74"/>
      <c r="AA122" s="74"/>
      <c r="AB122" s="74"/>
      <c r="AC122" s="74"/>
      <c r="AD122" s="74"/>
      <c r="AE122" s="74"/>
      <c r="AF122" s="74"/>
      <c r="AG122" s="67">
        <v>3</v>
      </c>
    </row>
    <row r="123" spans="1:33" s="39" customFormat="1" ht="19.5" customHeight="1" x14ac:dyDescent="0.2">
      <c r="A123" s="115">
        <v>379</v>
      </c>
      <c r="B123" s="118" t="s">
        <v>185</v>
      </c>
      <c r="C123" s="113">
        <v>200</v>
      </c>
      <c r="D123" s="74"/>
      <c r="E123" s="74"/>
      <c r="F123" s="74"/>
      <c r="G123" s="74"/>
      <c r="H123" s="74"/>
      <c r="I123" s="74"/>
      <c r="J123" s="74"/>
      <c r="K123" s="74"/>
      <c r="L123" s="67">
        <v>35</v>
      </c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  <c r="Y123" s="74"/>
      <c r="Z123" s="74">
        <v>10</v>
      </c>
      <c r="AA123" s="74"/>
      <c r="AB123" s="74"/>
      <c r="AC123" s="74"/>
      <c r="AD123" s="74"/>
      <c r="AE123" s="74"/>
      <c r="AF123" s="74">
        <v>8</v>
      </c>
      <c r="AG123" s="67"/>
    </row>
    <row r="124" spans="1:33" s="39" customFormat="1" ht="11.25" x14ac:dyDescent="0.2">
      <c r="A124" s="128"/>
      <c r="B124" s="118" t="s">
        <v>99</v>
      </c>
      <c r="C124" s="113">
        <v>100</v>
      </c>
      <c r="D124" s="74"/>
      <c r="E124" s="74"/>
      <c r="F124" s="74"/>
      <c r="G124" s="74"/>
      <c r="H124" s="74"/>
      <c r="I124" s="74"/>
      <c r="J124" s="74"/>
      <c r="K124" s="74">
        <v>100</v>
      </c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  <c r="Y124" s="74"/>
      <c r="Z124" s="74"/>
      <c r="AA124" s="74"/>
      <c r="AB124" s="74"/>
      <c r="AC124" s="74"/>
      <c r="AD124" s="74"/>
      <c r="AE124" s="74"/>
      <c r="AF124" s="74"/>
      <c r="AG124" s="67"/>
    </row>
    <row r="125" spans="1:33" s="39" customFormat="1" ht="11.25" x14ac:dyDescent="0.2">
      <c r="A125" s="115" t="s">
        <v>102</v>
      </c>
      <c r="B125" s="124" t="s">
        <v>7</v>
      </c>
      <c r="C125" s="115">
        <v>70</v>
      </c>
      <c r="D125" s="74"/>
      <c r="E125" s="74">
        <v>70</v>
      </c>
      <c r="F125" s="74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  <c r="Y125" s="74"/>
      <c r="Z125" s="74"/>
      <c r="AA125" s="74"/>
      <c r="AB125" s="74"/>
      <c r="AC125" s="74"/>
      <c r="AD125" s="74"/>
      <c r="AE125" s="74"/>
      <c r="AF125" s="74"/>
      <c r="AG125" s="67"/>
    </row>
    <row r="126" spans="1:33" s="39" customFormat="1" ht="11.25" x14ac:dyDescent="0.2">
      <c r="A126" s="115"/>
      <c r="B126" s="124" t="s">
        <v>10</v>
      </c>
      <c r="C126" s="113">
        <v>70</v>
      </c>
      <c r="D126" s="74">
        <v>70</v>
      </c>
      <c r="E126" s="75"/>
      <c r="F126" s="75"/>
      <c r="G126" s="75"/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75"/>
      <c r="U126" s="75"/>
      <c r="V126" s="75"/>
      <c r="W126" s="75"/>
      <c r="X126" s="75"/>
      <c r="Y126" s="75"/>
      <c r="Z126" s="75"/>
      <c r="AA126" s="75"/>
      <c r="AB126" s="75"/>
      <c r="AC126" s="75"/>
      <c r="AD126" s="75"/>
      <c r="AE126" s="75"/>
      <c r="AF126" s="75"/>
      <c r="AG126" s="67"/>
    </row>
    <row r="127" spans="1:33" s="39" customFormat="1" ht="30" customHeight="1" x14ac:dyDescent="0.2">
      <c r="A127" s="125">
        <v>454</v>
      </c>
      <c r="B127" s="126" t="s">
        <v>148</v>
      </c>
      <c r="C127" s="127">
        <v>60</v>
      </c>
      <c r="D127" s="74"/>
      <c r="E127" s="74"/>
      <c r="F127" s="74">
        <v>29</v>
      </c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>
        <v>3</v>
      </c>
      <c r="X127" s="74">
        <v>0.2</v>
      </c>
      <c r="Y127" s="74">
        <v>0.1</v>
      </c>
      <c r="Z127" s="74">
        <v>2</v>
      </c>
      <c r="AA127" s="74">
        <v>25</v>
      </c>
      <c r="AB127" s="74"/>
      <c r="AC127" s="74"/>
      <c r="AD127" s="74"/>
      <c r="AE127" s="74">
        <v>0.6</v>
      </c>
      <c r="AF127" s="74"/>
      <c r="AG127" s="67"/>
    </row>
    <row r="128" spans="1:33" s="39" customFormat="1" ht="11.25" x14ac:dyDescent="0.2">
      <c r="A128" s="43"/>
      <c r="B128" s="44" t="s">
        <v>136</v>
      </c>
      <c r="C128" s="45"/>
      <c r="D128" s="70">
        <f t="shared" ref="D128:AG128" si="9">SUM(D113:D127)</f>
        <v>70</v>
      </c>
      <c r="E128" s="70">
        <f t="shared" si="9"/>
        <v>100</v>
      </c>
      <c r="F128" s="70">
        <f t="shared" si="9"/>
        <v>29</v>
      </c>
      <c r="G128" s="70">
        <f t="shared" si="9"/>
        <v>29</v>
      </c>
      <c r="H128" s="70">
        <f t="shared" si="9"/>
        <v>0</v>
      </c>
      <c r="I128" s="70">
        <f t="shared" si="9"/>
        <v>208</v>
      </c>
      <c r="J128" s="70">
        <f t="shared" si="9"/>
        <v>203.8</v>
      </c>
      <c r="K128" s="70">
        <f t="shared" si="9"/>
        <v>200</v>
      </c>
      <c r="L128" s="70">
        <f t="shared" si="9"/>
        <v>35</v>
      </c>
      <c r="M128" s="70">
        <f t="shared" si="9"/>
        <v>0</v>
      </c>
      <c r="N128" s="70">
        <f t="shared" si="9"/>
        <v>176</v>
      </c>
      <c r="O128" s="70">
        <f t="shared" si="9"/>
        <v>0</v>
      </c>
      <c r="P128" s="70">
        <f t="shared" si="9"/>
        <v>0</v>
      </c>
      <c r="Q128" s="70">
        <f t="shared" si="9"/>
        <v>0</v>
      </c>
      <c r="R128" s="70">
        <f t="shared" si="9"/>
        <v>317.2</v>
      </c>
      <c r="S128" s="70">
        <f t="shared" si="9"/>
        <v>0</v>
      </c>
      <c r="T128" s="70">
        <f t="shared" si="9"/>
        <v>0</v>
      </c>
      <c r="U128" s="70">
        <f t="shared" si="9"/>
        <v>15</v>
      </c>
      <c r="V128" s="70">
        <f t="shared" si="9"/>
        <v>0</v>
      </c>
      <c r="W128" s="70">
        <f t="shared" si="9"/>
        <v>23</v>
      </c>
      <c r="X128" s="70">
        <f t="shared" si="9"/>
        <v>10.199999999999999</v>
      </c>
      <c r="Y128" s="70">
        <f t="shared" si="9"/>
        <v>0.6</v>
      </c>
      <c r="Z128" s="70">
        <f t="shared" si="9"/>
        <v>25</v>
      </c>
      <c r="AA128" s="70">
        <f t="shared" si="9"/>
        <v>25</v>
      </c>
      <c r="AB128" s="70">
        <f t="shared" si="9"/>
        <v>0</v>
      </c>
      <c r="AC128" s="70">
        <f t="shared" si="9"/>
        <v>0</v>
      </c>
      <c r="AD128" s="70">
        <f t="shared" si="9"/>
        <v>4</v>
      </c>
      <c r="AE128" s="70">
        <f t="shared" si="9"/>
        <v>0.6</v>
      </c>
      <c r="AF128" s="70">
        <f t="shared" si="9"/>
        <v>8</v>
      </c>
      <c r="AG128" s="70">
        <f t="shared" si="9"/>
        <v>3</v>
      </c>
    </row>
    <row r="129" spans="1:33" s="39" customFormat="1" ht="11.25" x14ac:dyDescent="0.2">
      <c r="A129" s="234" t="s">
        <v>21</v>
      </c>
      <c r="B129" s="234"/>
      <c r="C129" s="40"/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</row>
    <row r="130" spans="1:33" s="39" customFormat="1" ht="23.25" customHeight="1" x14ac:dyDescent="0.2">
      <c r="A130" s="113">
        <v>294</v>
      </c>
      <c r="B130" s="134" t="s">
        <v>145</v>
      </c>
      <c r="C130" s="113">
        <v>200</v>
      </c>
      <c r="D130" s="74"/>
      <c r="E130" s="74"/>
      <c r="F130" s="74"/>
      <c r="G130" s="74">
        <v>25.5</v>
      </c>
      <c r="H130" s="74"/>
      <c r="I130" s="74"/>
      <c r="J130" s="74">
        <v>50</v>
      </c>
      <c r="K130" s="74"/>
      <c r="L130" s="74"/>
      <c r="M130" s="74"/>
      <c r="N130" s="74"/>
      <c r="O130" s="74">
        <v>125</v>
      </c>
      <c r="P130" s="74"/>
      <c r="Q130" s="74"/>
      <c r="R130" s="74"/>
      <c r="S130" s="74"/>
      <c r="T130" s="74"/>
      <c r="U130" s="74"/>
      <c r="V130" s="74"/>
      <c r="W130" s="74">
        <v>5.5</v>
      </c>
      <c r="X130" s="74"/>
      <c r="Y130" s="74">
        <v>0.36</v>
      </c>
      <c r="Z130" s="74"/>
      <c r="AA130" s="74"/>
      <c r="AB130" s="74"/>
      <c r="AC130" s="74"/>
      <c r="AD130" s="74"/>
      <c r="AE130" s="74"/>
      <c r="AF130" s="74"/>
      <c r="AG130" s="67"/>
    </row>
    <row r="131" spans="1:33" s="39" customFormat="1" ht="11.25" x14ac:dyDescent="0.2">
      <c r="A131" s="115" t="s">
        <v>171</v>
      </c>
      <c r="B131" s="118" t="s">
        <v>141</v>
      </c>
      <c r="C131" s="115">
        <v>200</v>
      </c>
      <c r="D131" s="74"/>
      <c r="E131" s="74"/>
      <c r="F131" s="74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  <c r="Y131" s="74"/>
      <c r="Z131" s="74">
        <v>8</v>
      </c>
      <c r="AA131" s="74"/>
      <c r="AB131" s="74">
        <v>2.5</v>
      </c>
      <c r="AC131" s="74"/>
      <c r="AD131" s="74"/>
      <c r="AE131" s="74"/>
      <c r="AF131" s="74"/>
      <c r="AG131" s="67"/>
    </row>
    <row r="132" spans="1:33" s="39" customFormat="1" ht="12.75" customHeight="1" x14ac:dyDescent="0.2">
      <c r="A132" s="113"/>
      <c r="B132" s="118" t="s">
        <v>7</v>
      </c>
      <c r="C132" s="113">
        <v>40</v>
      </c>
      <c r="D132" s="74"/>
      <c r="E132" s="74">
        <v>40</v>
      </c>
      <c r="F132" s="74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  <c r="Y132" s="74"/>
      <c r="Z132" s="74"/>
      <c r="AA132" s="74"/>
      <c r="AB132" s="74"/>
      <c r="AC132" s="74"/>
      <c r="AD132" s="74"/>
      <c r="AE132" s="74"/>
      <c r="AF132" s="74"/>
      <c r="AG132" s="67"/>
    </row>
    <row r="133" spans="1:33" s="39" customFormat="1" ht="21" customHeight="1" x14ac:dyDescent="0.2">
      <c r="A133" s="125">
        <v>454</v>
      </c>
      <c r="B133" s="126" t="s">
        <v>148</v>
      </c>
      <c r="C133" s="127">
        <v>60</v>
      </c>
      <c r="D133" s="74"/>
      <c r="E133" s="74"/>
      <c r="F133" s="74">
        <v>29</v>
      </c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>
        <v>3</v>
      </c>
      <c r="X133" s="74">
        <v>0.2</v>
      </c>
      <c r="Y133" s="74">
        <v>0.1</v>
      </c>
      <c r="Z133" s="74">
        <v>2</v>
      </c>
      <c r="AA133" s="74">
        <v>25</v>
      </c>
      <c r="AB133" s="74"/>
      <c r="AC133" s="74"/>
      <c r="AD133" s="74"/>
      <c r="AE133" s="74">
        <v>0.6</v>
      </c>
      <c r="AF133" s="74"/>
      <c r="AG133" s="67"/>
    </row>
    <row r="134" spans="1:33" s="39" customFormat="1" ht="19.5" customHeight="1" x14ac:dyDescent="0.2">
      <c r="A134" s="135"/>
      <c r="B134" s="120" t="s">
        <v>131</v>
      </c>
      <c r="C134" s="121">
        <v>200</v>
      </c>
      <c r="D134" s="74"/>
      <c r="E134" s="74"/>
      <c r="F134" s="74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>
        <v>200</v>
      </c>
      <c r="T134" s="74"/>
      <c r="U134" s="74"/>
      <c r="V134" s="74"/>
      <c r="W134" s="74"/>
      <c r="X134" s="74"/>
      <c r="Y134" s="74"/>
      <c r="Z134" s="74"/>
      <c r="AA134" s="74"/>
      <c r="AB134" s="74"/>
      <c r="AC134" s="74"/>
      <c r="AD134" s="74"/>
      <c r="AE134" s="74"/>
      <c r="AF134" s="74"/>
      <c r="AG134" s="67"/>
    </row>
    <row r="135" spans="1:33" s="39" customFormat="1" ht="11.25" x14ac:dyDescent="0.2">
      <c r="A135" s="115">
        <v>20</v>
      </c>
      <c r="B135" s="122" t="s">
        <v>101</v>
      </c>
      <c r="C135" s="113">
        <v>100</v>
      </c>
      <c r="D135" s="74"/>
      <c r="E135" s="74"/>
      <c r="F135" s="74"/>
      <c r="G135" s="74"/>
      <c r="H135" s="74"/>
      <c r="I135" s="74"/>
      <c r="J135" s="74">
        <v>92.9</v>
      </c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>
        <v>5</v>
      </c>
      <c r="Y135" s="74"/>
      <c r="Z135" s="74"/>
      <c r="AA135" s="74"/>
      <c r="AB135" s="74"/>
      <c r="AC135" s="74"/>
      <c r="AD135" s="74"/>
      <c r="AE135" s="74"/>
      <c r="AF135" s="74"/>
      <c r="AG135" s="67"/>
    </row>
    <row r="136" spans="1:33" s="39" customFormat="1" ht="25.5" customHeight="1" x14ac:dyDescent="0.2">
      <c r="A136" s="123">
        <v>83</v>
      </c>
      <c r="B136" s="118" t="s">
        <v>37</v>
      </c>
      <c r="C136" s="113" t="s">
        <v>144</v>
      </c>
      <c r="D136" s="74"/>
      <c r="E136" s="75"/>
      <c r="F136" s="75"/>
      <c r="G136" s="75"/>
      <c r="H136" s="75"/>
      <c r="I136" s="75">
        <v>70</v>
      </c>
      <c r="J136" s="75">
        <v>23</v>
      </c>
      <c r="K136" s="75"/>
      <c r="L136" s="75"/>
      <c r="M136" s="75"/>
      <c r="N136" s="75">
        <v>56.7</v>
      </c>
      <c r="O136" s="75"/>
      <c r="P136" s="75"/>
      <c r="Q136" s="75"/>
      <c r="R136" s="75"/>
      <c r="S136" s="75"/>
      <c r="T136" s="75"/>
      <c r="U136" s="75"/>
      <c r="V136" s="75"/>
      <c r="W136" s="75"/>
      <c r="X136" s="75">
        <v>2</v>
      </c>
      <c r="Y136" s="75">
        <v>0.1</v>
      </c>
      <c r="Z136" s="75"/>
      <c r="AA136" s="75"/>
      <c r="AB136" s="75"/>
      <c r="AC136" s="75"/>
      <c r="AD136" s="75"/>
      <c r="AE136" s="75"/>
      <c r="AF136" s="75"/>
      <c r="AG136" s="67">
        <v>3</v>
      </c>
    </row>
    <row r="137" spans="1:33" s="39" customFormat="1" ht="11.25" x14ac:dyDescent="0.2">
      <c r="A137" s="115">
        <v>242</v>
      </c>
      <c r="B137" s="118" t="s">
        <v>44</v>
      </c>
      <c r="C137" s="113">
        <v>120</v>
      </c>
      <c r="D137" s="74"/>
      <c r="E137" s="74"/>
      <c r="F137" s="74"/>
      <c r="G137" s="74"/>
      <c r="H137" s="74"/>
      <c r="I137" s="74"/>
      <c r="J137" s="74">
        <v>12.1</v>
      </c>
      <c r="K137" s="74"/>
      <c r="L137" s="74"/>
      <c r="M137" s="74"/>
      <c r="N137" s="74"/>
      <c r="O137" s="74"/>
      <c r="P137" s="74"/>
      <c r="Q137" s="74">
        <v>153</v>
      </c>
      <c r="R137" s="74"/>
      <c r="S137" s="74"/>
      <c r="T137" s="74"/>
      <c r="U137" s="74"/>
      <c r="V137" s="74"/>
      <c r="W137" s="74"/>
      <c r="X137" s="74"/>
      <c r="Y137" s="74"/>
      <c r="Z137" s="74"/>
      <c r="AA137" s="74"/>
      <c r="AB137" s="74"/>
      <c r="AC137" s="74"/>
      <c r="AD137" s="74"/>
      <c r="AE137" s="74"/>
      <c r="AF137" s="74"/>
      <c r="AG137" s="67"/>
    </row>
    <row r="138" spans="1:33" s="39" customFormat="1" ht="11.25" x14ac:dyDescent="0.2">
      <c r="A138" s="113">
        <v>321</v>
      </c>
      <c r="B138" s="114" t="s">
        <v>45</v>
      </c>
      <c r="C138" s="113">
        <v>180</v>
      </c>
      <c r="D138" s="74"/>
      <c r="E138" s="74"/>
      <c r="F138" s="74"/>
      <c r="G138" s="74"/>
      <c r="H138" s="74"/>
      <c r="I138" s="74">
        <v>154</v>
      </c>
      <c r="J138" s="74"/>
      <c r="K138" s="74"/>
      <c r="L138" s="74"/>
      <c r="M138" s="74"/>
      <c r="N138" s="74"/>
      <c r="O138" s="74"/>
      <c r="P138" s="74"/>
      <c r="Q138" s="74"/>
      <c r="R138" s="74">
        <v>26</v>
      </c>
      <c r="S138" s="74"/>
      <c r="T138" s="74"/>
      <c r="U138" s="74"/>
      <c r="V138" s="74"/>
      <c r="W138" s="74">
        <v>6</v>
      </c>
      <c r="X138" s="74"/>
      <c r="Y138" s="74"/>
      <c r="Z138" s="74"/>
      <c r="AA138" s="74"/>
      <c r="AB138" s="74"/>
      <c r="AC138" s="74"/>
      <c r="AD138" s="74"/>
      <c r="AE138" s="74"/>
      <c r="AF138" s="74"/>
      <c r="AG138" s="67"/>
    </row>
    <row r="139" spans="1:33" s="39" customFormat="1" ht="11.25" x14ac:dyDescent="0.2">
      <c r="A139" s="115">
        <v>378</v>
      </c>
      <c r="B139" s="118" t="s">
        <v>146</v>
      </c>
      <c r="C139" s="113">
        <v>200</v>
      </c>
      <c r="D139" s="74"/>
      <c r="E139" s="75"/>
      <c r="F139" s="75"/>
      <c r="G139" s="75"/>
      <c r="H139" s="75"/>
      <c r="I139" s="75"/>
      <c r="J139" s="75"/>
      <c r="K139" s="75">
        <v>24</v>
      </c>
      <c r="L139" s="75"/>
      <c r="M139" s="75"/>
      <c r="N139" s="75"/>
      <c r="O139" s="75"/>
      <c r="P139" s="75"/>
      <c r="Q139" s="75"/>
      <c r="R139" s="75"/>
      <c r="S139" s="75"/>
      <c r="T139" s="75"/>
      <c r="U139" s="75"/>
      <c r="V139" s="75"/>
      <c r="W139" s="75"/>
      <c r="X139" s="75"/>
      <c r="Y139" s="75"/>
      <c r="Z139" s="75">
        <v>10</v>
      </c>
      <c r="AA139" s="75"/>
      <c r="AB139" s="75"/>
      <c r="AC139" s="75"/>
      <c r="AD139" s="75"/>
      <c r="AE139" s="75"/>
      <c r="AF139" s="75">
        <v>8</v>
      </c>
      <c r="AG139" s="67"/>
    </row>
    <row r="140" spans="1:33" s="39" customFormat="1" ht="22.5" x14ac:dyDescent="0.2">
      <c r="A140" s="115"/>
      <c r="B140" s="114" t="s">
        <v>98</v>
      </c>
      <c r="C140" s="115">
        <v>100</v>
      </c>
      <c r="D140" s="74"/>
      <c r="E140" s="75"/>
      <c r="F140" s="75"/>
      <c r="G140" s="75"/>
      <c r="H140" s="75"/>
      <c r="I140" s="75"/>
      <c r="J140" s="75"/>
      <c r="K140" s="75">
        <v>100</v>
      </c>
      <c r="L140" s="75"/>
      <c r="M140" s="75"/>
      <c r="N140" s="75"/>
      <c r="O140" s="75"/>
      <c r="P140" s="75"/>
      <c r="Q140" s="75"/>
      <c r="R140" s="75"/>
      <c r="S140" s="75"/>
      <c r="T140" s="75"/>
      <c r="U140" s="75"/>
      <c r="V140" s="75"/>
      <c r="W140" s="75"/>
      <c r="X140" s="75"/>
      <c r="Y140" s="75"/>
      <c r="Z140" s="75"/>
      <c r="AA140" s="75"/>
      <c r="AB140" s="75"/>
      <c r="AC140" s="75"/>
      <c r="AD140" s="75"/>
      <c r="AE140" s="75"/>
      <c r="AF140" s="75"/>
      <c r="AG140" s="67"/>
    </row>
    <row r="141" spans="1:33" s="39" customFormat="1" ht="11.25" x14ac:dyDescent="0.2">
      <c r="A141" s="115" t="s">
        <v>102</v>
      </c>
      <c r="B141" s="124" t="s">
        <v>7</v>
      </c>
      <c r="C141" s="115">
        <v>60</v>
      </c>
      <c r="D141" s="74"/>
      <c r="E141" s="74">
        <v>60</v>
      </c>
      <c r="F141" s="74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  <c r="Y141" s="74"/>
      <c r="Z141" s="74"/>
      <c r="AA141" s="74"/>
      <c r="AB141" s="74"/>
      <c r="AC141" s="74"/>
      <c r="AD141" s="74"/>
      <c r="AE141" s="74"/>
      <c r="AF141" s="74"/>
      <c r="AG141" s="67"/>
    </row>
    <row r="142" spans="1:33" s="39" customFormat="1" ht="11.25" x14ac:dyDescent="0.2">
      <c r="A142" s="115"/>
      <c r="B142" s="124" t="s">
        <v>10</v>
      </c>
      <c r="C142" s="113">
        <v>70</v>
      </c>
      <c r="D142" s="74">
        <v>70</v>
      </c>
      <c r="E142" s="74"/>
      <c r="F142" s="74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  <c r="Y142" s="74"/>
      <c r="Z142" s="74"/>
      <c r="AA142" s="74"/>
      <c r="AB142" s="74"/>
      <c r="AC142" s="74"/>
      <c r="AD142" s="74"/>
      <c r="AE142" s="74"/>
      <c r="AF142" s="74"/>
      <c r="AG142" s="67"/>
    </row>
    <row r="143" spans="1:33" s="39" customFormat="1" ht="11.25" x14ac:dyDescent="0.2">
      <c r="A143" s="115"/>
      <c r="B143" s="116"/>
      <c r="C143" s="115"/>
      <c r="D143" s="74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75"/>
      <c r="U143" s="75"/>
      <c r="V143" s="75"/>
      <c r="W143" s="75"/>
      <c r="X143" s="75"/>
      <c r="Y143" s="75"/>
      <c r="Z143" s="75"/>
      <c r="AA143" s="75"/>
      <c r="AB143" s="75"/>
      <c r="AC143" s="75"/>
      <c r="AD143" s="75"/>
      <c r="AE143" s="75"/>
      <c r="AF143" s="75"/>
      <c r="AG143" s="67"/>
    </row>
    <row r="144" spans="1:33" s="39" customFormat="1" ht="11.25" x14ac:dyDescent="0.2">
      <c r="A144" s="115"/>
      <c r="B144" s="116"/>
      <c r="C144" s="113"/>
      <c r="D144" s="74"/>
      <c r="E144" s="74"/>
      <c r="F144" s="74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  <c r="Y144" s="74"/>
      <c r="Z144" s="74"/>
      <c r="AA144" s="74"/>
      <c r="AB144" s="74"/>
      <c r="AC144" s="74"/>
      <c r="AD144" s="74"/>
      <c r="AE144" s="74"/>
      <c r="AF144" s="74"/>
      <c r="AG144" s="67"/>
    </row>
    <row r="145" spans="1:33" s="39" customFormat="1" ht="11.25" x14ac:dyDescent="0.2">
      <c r="A145" s="43"/>
      <c r="B145" s="44" t="s">
        <v>136</v>
      </c>
      <c r="C145" s="45"/>
      <c r="D145" s="70">
        <f t="shared" ref="D145:AG145" si="10">SUM(D130:D144)</f>
        <v>70</v>
      </c>
      <c r="E145" s="70">
        <f t="shared" si="10"/>
        <v>100</v>
      </c>
      <c r="F145" s="70">
        <f t="shared" si="10"/>
        <v>29</v>
      </c>
      <c r="G145" s="70">
        <f t="shared" si="10"/>
        <v>25.5</v>
      </c>
      <c r="H145" s="70">
        <f t="shared" si="10"/>
        <v>0</v>
      </c>
      <c r="I145" s="70">
        <f t="shared" si="10"/>
        <v>224</v>
      </c>
      <c r="J145" s="70">
        <f t="shared" si="10"/>
        <v>178</v>
      </c>
      <c r="K145" s="70">
        <f t="shared" si="10"/>
        <v>124</v>
      </c>
      <c r="L145" s="70">
        <f t="shared" si="10"/>
        <v>0</v>
      </c>
      <c r="M145" s="70">
        <f t="shared" si="10"/>
        <v>0</v>
      </c>
      <c r="N145" s="70">
        <f t="shared" si="10"/>
        <v>56.7</v>
      </c>
      <c r="O145" s="70">
        <f t="shared" si="10"/>
        <v>125</v>
      </c>
      <c r="P145" s="70">
        <f t="shared" si="10"/>
        <v>0</v>
      </c>
      <c r="Q145" s="70">
        <f t="shared" si="10"/>
        <v>153</v>
      </c>
      <c r="R145" s="70">
        <f t="shared" si="10"/>
        <v>26</v>
      </c>
      <c r="S145" s="70">
        <f t="shared" si="10"/>
        <v>200</v>
      </c>
      <c r="T145" s="70">
        <f t="shared" si="10"/>
        <v>0</v>
      </c>
      <c r="U145" s="70">
        <f t="shared" si="10"/>
        <v>0</v>
      </c>
      <c r="V145" s="70">
        <f t="shared" si="10"/>
        <v>0</v>
      </c>
      <c r="W145" s="70">
        <f t="shared" si="10"/>
        <v>14.5</v>
      </c>
      <c r="X145" s="70">
        <f t="shared" si="10"/>
        <v>7.2</v>
      </c>
      <c r="Y145" s="70">
        <f t="shared" si="10"/>
        <v>0.55999999999999994</v>
      </c>
      <c r="Z145" s="70">
        <f t="shared" si="10"/>
        <v>20</v>
      </c>
      <c r="AA145" s="70">
        <f t="shared" si="10"/>
        <v>25</v>
      </c>
      <c r="AB145" s="70">
        <f t="shared" si="10"/>
        <v>2.5</v>
      </c>
      <c r="AC145" s="70">
        <f t="shared" si="10"/>
        <v>0</v>
      </c>
      <c r="AD145" s="70">
        <f t="shared" si="10"/>
        <v>0</v>
      </c>
      <c r="AE145" s="70">
        <f t="shared" si="10"/>
        <v>0.6</v>
      </c>
      <c r="AF145" s="70">
        <f t="shared" si="10"/>
        <v>8</v>
      </c>
      <c r="AG145" s="70">
        <f t="shared" si="10"/>
        <v>3</v>
      </c>
    </row>
    <row r="146" spans="1:33" s="39" customFormat="1" ht="11.25" x14ac:dyDescent="0.2">
      <c r="A146" s="234" t="s">
        <v>23</v>
      </c>
      <c r="B146" s="234"/>
      <c r="C146" s="40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</row>
    <row r="147" spans="1:33" s="39" customFormat="1" ht="17.25" customHeight="1" x14ac:dyDescent="0.2">
      <c r="A147" s="113"/>
      <c r="B147" s="118" t="s">
        <v>164</v>
      </c>
      <c r="C147" s="113">
        <v>100</v>
      </c>
      <c r="D147" s="73"/>
      <c r="E147" s="73"/>
      <c r="F147" s="73"/>
      <c r="G147" s="73"/>
      <c r="H147" s="73"/>
      <c r="I147" s="73"/>
      <c r="J147" s="73"/>
      <c r="K147" s="73">
        <v>100</v>
      </c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67"/>
    </row>
    <row r="148" spans="1:33" s="39" customFormat="1" ht="12.75" customHeight="1" x14ac:dyDescent="0.2">
      <c r="A148" s="115">
        <v>41</v>
      </c>
      <c r="B148" s="118" t="s">
        <v>15</v>
      </c>
      <c r="C148" s="115">
        <v>10</v>
      </c>
      <c r="D148" s="74"/>
      <c r="E148" s="74"/>
      <c r="F148" s="74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>
        <v>10</v>
      </c>
      <c r="X148" s="74"/>
      <c r="Y148" s="74"/>
      <c r="Z148" s="74"/>
      <c r="AA148" s="74"/>
      <c r="AB148" s="74"/>
      <c r="AC148" s="74"/>
      <c r="AD148" s="74"/>
      <c r="AE148" s="74"/>
      <c r="AF148" s="74"/>
      <c r="AG148" s="67"/>
    </row>
    <row r="149" spans="1:33" s="39" customFormat="1" ht="27.75" customHeight="1" x14ac:dyDescent="0.2">
      <c r="A149" s="113">
        <v>189</v>
      </c>
      <c r="B149" s="132" t="s">
        <v>107</v>
      </c>
      <c r="C149" s="113">
        <v>200</v>
      </c>
      <c r="D149" s="74"/>
      <c r="E149" s="74">
        <v>7.85</v>
      </c>
      <c r="F149" s="74"/>
      <c r="G149" s="74">
        <v>48</v>
      </c>
      <c r="H149" s="74"/>
      <c r="I149" s="74"/>
      <c r="J149" s="74"/>
      <c r="K149" s="74"/>
      <c r="L149" s="74">
        <v>20</v>
      </c>
      <c r="M149" s="74"/>
      <c r="N149" s="74"/>
      <c r="O149" s="74"/>
      <c r="P149" s="74"/>
      <c r="Q149" s="74"/>
      <c r="R149" s="74"/>
      <c r="S149" s="74"/>
      <c r="T149" s="74">
        <v>40</v>
      </c>
      <c r="U149" s="74"/>
      <c r="V149" s="74">
        <v>5</v>
      </c>
      <c r="W149" s="74">
        <v>5</v>
      </c>
      <c r="X149" s="74"/>
      <c r="Y149" s="74">
        <v>0.16</v>
      </c>
      <c r="Z149" s="74">
        <v>7</v>
      </c>
      <c r="AA149" s="74"/>
      <c r="AB149" s="74"/>
      <c r="AC149" s="74"/>
      <c r="AD149" s="74"/>
      <c r="AE149" s="74"/>
      <c r="AF149" s="74"/>
      <c r="AG149" s="67"/>
    </row>
    <row r="150" spans="1:33" s="39" customFormat="1" ht="11.25" x14ac:dyDescent="0.2">
      <c r="A150" s="115" t="s">
        <v>149</v>
      </c>
      <c r="B150" s="132" t="s">
        <v>14</v>
      </c>
      <c r="C150" s="115">
        <v>200</v>
      </c>
      <c r="D150" s="74"/>
      <c r="E150" s="74"/>
      <c r="F150" s="74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>
        <v>150</v>
      </c>
      <c r="S150" s="74"/>
      <c r="T150" s="74"/>
      <c r="U150" s="74"/>
      <c r="V150" s="74"/>
      <c r="W150" s="74"/>
      <c r="X150" s="74"/>
      <c r="Y150" s="74"/>
      <c r="Z150" s="74">
        <v>10</v>
      </c>
      <c r="AA150" s="74"/>
      <c r="AB150" s="74"/>
      <c r="AC150" s="74">
        <v>3.6</v>
      </c>
      <c r="AD150" s="74"/>
      <c r="AE150" s="74"/>
      <c r="AF150" s="74"/>
      <c r="AG150" s="67"/>
    </row>
    <row r="151" spans="1:33" s="39" customFormat="1" ht="11.25" x14ac:dyDescent="0.2">
      <c r="A151" s="115"/>
      <c r="B151" s="118" t="s">
        <v>7</v>
      </c>
      <c r="C151" s="115">
        <v>50</v>
      </c>
      <c r="D151" s="74"/>
      <c r="E151" s="74">
        <v>50</v>
      </c>
      <c r="F151" s="74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  <c r="Y151" s="74"/>
      <c r="Z151" s="74"/>
      <c r="AA151" s="74"/>
      <c r="AB151" s="74"/>
      <c r="AC151" s="74"/>
      <c r="AD151" s="74"/>
      <c r="AE151" s="74"/>
      <c r="AF151" s="74"/>
      <c r="AG151" s="67"/>
    </row>
    <row r="152" spans="1:33" s="39" customFormat="1" ht="11.25" x14ac:dyDescent="0.2">
      <c r="A152" s="115">
        <v>13</v>
      </c>
      <c r="B152" s="131" t="s">
        <v>104</v>
      </c>
      <c r="C152" s="113">
        <v>100</v>
      </c>
      <c r="D152" s="74"/>
      <c r="E152" s="74"/>
      <c r="F152" s="74"/>
      <c r="G152" s="74"/>
      <c r="H152" s="74"/>
      <c r="I152" s="74"/>
      <c r="J152" s="74">
        <v>95</v>
      </c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>
        <v>6</v>
      </c>
      <c r="Y152" s="74"/>
      <c r="Z152" s="74"/>
      <c r="AA152" s="74"/>
      <c r="AB152" s="74"/>
      <c r="AC152" s="74"/>
      <c r="AD152" s="74"/>
      <c r="AE152" s="74"/>
      <c r="AF152" s="74"/>
      <c r="AG152" s="67"/>
    </row>
    <row r="153" spans="1:33" s="39" customFormat="1" ht="22.5" x14ac:dyDescent="0.2">
      <c r="A153" s="123">
        <v>59</v>
      </c>
      <c r="B153" s="118" t="s">
        <v>61</v>
      </c>
      <c r="C153" s="115">
        <v>250</v>
      </c>
      <c r="D153" s="74"/>
      <c r="E153" s="74"/>
      <c r="F153" s="74">
        <v>1.7</v>
      </c>
      <c r="G153" s="74"/>
      <c r="H153" s="74"/>
      <c r="I153" s="74">
        <v>31</v>
      </c>
      <c r="J153" s="74">
        <v>119.4</v>
      </c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>
        <v>5</v>
      </c>
      <c r="W153" s="74"/>
      <c r="X153" s="74">
        <v>5</v>
      </c>
      <c r="Y153" s="74"/>
      <c r="Z153" s="74"/>
      <c r="AA153" s="74"/>
      <c r="AB153" s="74"/>
      <c r="AC153" s="74"/>
      <c r="AD153" s="74"/>
      <c r="AE153" s="74"/>
      <c r="AF153" s="74"/>
      <c r="AG153" s="67"/>
    </row>
    <row r="154" spans="1:33" s="39" customFormat="1" ht="11.25" x14ac:dyDescent="0.2">
      <c r="A154" s="123">
        <v>277</v>
      </c>
      <c r="B154" s="136" t="s">
        <v>34</v>
      </c>
      <c r="C154" s="123" t="s">
        <v>95</v>
      </c>
      <c r="D154" s="74"/>
      <c r="E154" s="74"/>
      <c r="F154" s="74">
        <v>2.5</v>
      </c>
      <c r="G154" s="74"/>
      <c r="H154" s="74"/>
      <c r="I154" s="74"/>
      <c r="J154" s="74">
        <v>22.4</v>
      </c>
      <c r="K154" s="74"/>
      <c r="L154" s="74"/>
      <c r="M154" s="74"/>
      <c r="N154" s="74">
        <v>81</v>
      </c>
      <c r="O154" s="74"/>
      <c r="P154" s="74"/>
      <c r="Q154" s="74"/>
      <c r="R154" s="74"/>
      <c r="S154" s="74"/>
      <c r="T154" s="74"/>
      <c r="U154" s="74"/>
      <c r="V154" s="74"/>
      <c r="W154" s="74"/>
      <c r="X154" s="74">
        <v>3.3</v>
      </c>
      <c r="Y154" s="74"/>
      <c r="Z154" s="74"/>
      <c r="AA154" s="74"/>
      <c r="AB154" s="74"/>
      <c r="AC154" s="74"/>
      <c r="AD154" s="74"/>
      <c r="AE154" s="74"/>
      <c r="AF154" s="74"/>
      <c r="AG154" s="67">
        <v>3</v>
      </c>
    </row>
    <row r="155" spans="1:33" s="39" customFormat="1" ht="11.25" x14ac:dyDescent="0.2">
      <c r="A155" s="115">
        <v>314</v>
      </c>
      <c r="B155" s="118" t="s">
        <v>59</v>
      </c>
      <c r="C155" s="113">
        <v>180</v>
      </c>
      <c r="D155" s="74"/>
      <c r="E155" s="75"/>
      <c r="F155" s="75"/>
      <c r="G155" s="75">
        <v>43</v>
      </c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75"/>
      <c r="U155" s="75"/>
      <c r="V155" s="75"/>
      <c r="W155" s="75">
        <v>6</v>
      </c>
      <c r="X155" s="75"/>
      <c r="Y155" s="75"/>
      <c r="Z155" s="75"/>
      <c r="AA155" s="75"/>
      <c r="AB155" s="75"/>
      <c r="AC155" s="75"/>
      <c r="AD155" s="75"/>
      <c r="AE155" s="75"/>
      <c r="AF155" s="75"/>
      <c r="AG155" s="67"/>
    </row>
    <row r="156" spans="1:33" s="39" customFormat="1" ht="11.25" x14ac:dyDescent="0.2">
      <c r="A156" s="115">
        <v>372</v>
      </c>
      <c r="B156" s="118" t="s">
        <v>54</v>
      </c>
      <c r="C156" s="113">
        <v>200</v>
      </c>
      <c r="D156" s="74"/>
      <c r="E156" s="74"/>
      <c r="F156" s="74"/>
      <c r="G156" s="74"/>
      <c r="H156" s="74"/>
      <c r="I156" s="74"/>
      <c r="J156" s="74"/>
      <c r="K156" s="74">
        <v>40</v>
      </c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  <c r="Y156" s="74"/>
      <c r="Z156" s="74">
        <v>8</v>
      </c>
      <c r="AA156" s="74"/>
      <c r="AB156" s="74"/>
      <c r="AC156" s="74"/>
      <c r="AD156" s="74"/>
      <c r="AE156" s="74"/>
      <c r="AF156" s="74"/>
      <c r="AG156" s="67"/>
    </row>
    <row r="157" spans="1:33" s="39" customFormat="1" ht="11.25" x14ac:dyDescent="0.2">
      <c r="A157" s="115" t="s">
        <v>102</v>
      </c>
      <c r="B157" s="124" t="s">
        <v>7</v>
      </c>
      <c r="C157" s="115">
        <v>60</v>
      </c>
      <c r="D157" s="74"/>
      <c r="E157" s="74">
        <v>60</v>
      </c>
      <c r="F157" s="74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  <c r="Y157" s="74"/>
      <c r="Z157" s="74"/>
      <c r="AA157" s="74"/>
      <c r="AB157" s="74"/>
      <c r="AC157" s="74"/>
      <c r="AD157" s="74"/>
      <c r="AE157" s="74"/>
      <c r="AF157" s="74"/>
      <c r="AG157" s="67"/>
    </row>
    <row r="158" spans="1:33" s="39" customFormat="1" ht="11.25" x14ac:dyDescent="0.2">
      <c r="A158" s="115"/>
      <c r="B158" s="124" t="s">
        <v>10</v>
      </c>
      <c r="C158" s="113">
        <v>70</v>
      </c>
      <c r="D158" s="74">
        <v>70</v>
      </c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75"/>
      <c r="U158" s="75"/>
      <c r="V158" s="75"/>
      <c r="W158" s="75"/>
      <c r="X158" s="75"/>
      <c r="Y158" s="75"/>
      <c r="Z158" s="75"/>
      <c r="AA158" s="75"/>
      <c r="AB158" s="75"/>
      <c r="AC158" s="75"/>
      <c r="AD158" s="75"/>
      <c r="AE158" s="75"/>
      <c r="AF158" s="75"/>
      <c r="AG158" s="67"/>
    </row>
    <row r="159" spans="1:33" s="39" customFormat="1" ht="33.75" x14ac:dyDescent="0.2">
      <c r="A159" s="133"/>
      <c r="B159" s="118" t="s">
        <v>137</v>
      </c>
      <c r="C159" s="121">
        <v>200</v>
      </c>
      <c r="D159" s="74"/>
      <c r="E159" s="74"/>
      <c r="F159" s="74"/>
      <c r="G159" s="74"/>
      <c r="H159" s="74"/>
      <c r="I159" s="74"/>
      <c r="J159" s="74"/>
      <c r="K159" s="74"/>
      <c r="L159" s="74"/>
      <c r="M159" s="74">
        <v>200</v>
      </c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  <c r="Y159" s="74"/>
      <c r="Z159" s="74"/>
      <c r="AA159" s="74"/>
      <c r="AB159" s="74"/>
      <c r="AC159" s="74"/>
      <c r="AD159" s="74"/>
      <c r="AE159" s="74"/>
      <c r="AF159" s="74"/>
      <c r="AG159" s="67"/>
    </row>
    <row r="160" spans="1:33" s="39" customFormat="1" ht="11.25" x14ac:dyDescent="0.2">
      <c r="A160" s="43"/>
      <c r="B160" s="44" t="s">
        <v>136</v>
      </c>
      <c r="C160" s="45"/>
      <c r="D160" s="70">
        <f t="shared" ref="D160:AG160" si="11">SUM(D147:D159)</f>
        <v>70</v>
      </c>
      <c r="E160" s="70">
        <f t="shared" si="11"/>
        <v>117.85</v>
      </c>
      <c r="F160" s="70">
        <f t="shared" si="11"/>
        <v>4.2</v>
      </c>
      <c r="G160" s="70">
        <f t="shared" si="11"/>
        <v>91</v>
      </c>
      <c r="H160" s="70">
        <f t="shared" si="11"/>
        <v>0</v>
      </c>
      <c r="I160" s="70">
        <f t="shared" si="11"/>
        <v>31</v>
      </c>
      <c r="J160" s="70">
        <f t="shared" si="11"/>
        <v>236.8</v>
      </c>
      <c r="K160" s="70">
        <f t="shared" si="11"/>
        <v>140</v>
      </c>
      <c r="L160" s="70">
        <f t="shared" si="11"/>
        <v>20</v>
      </c>
      <c r="M160" s="70">
        <f t="shared" si="11"/>
        <v>200</v>
      </c>
      <c r="N160" s="70">
        <f t="shared" si="11"/>
        <v>81</v>
      </c>
      <c r="O160" s="70">
        <f t="shared" si="11"/>
        <v>0</v>
      </c>
      <c r="P160" s="70">
        <f t="shared" si="11"/>
        <v>0</v>
      </c>
      <c r="Q160" s="70">
        <f t="shared" si="11"/>
        <v>0</v>
      </c>
      <c r="R160" s="70">
        <f t="shared" si="11"/>
        <v>150</v>
      </c>
      <c r="S160" s="70">
        <f t="shared" si="11"/>
        <v>0</v>
      </c>
      <c r="T160" s="70">
        <f t="shared" si="11"/>
        <v>40</v>
      </c>
      <c r="U160" s="70">
        <f t="shared" si="11"/>
        <v>0</v>
      </c>
      <c r="V160" s="70">
        <f t="shared" si="11"/>
        <v>10</v>
      </c>
      <c r="W160" s="70">
        <f t="shared" si="11"/>
        <v>21</v>
      </c>
      <c r="X160" s="70">
        <f t="shared" si="11"/>
        <v>14.3</v>
      </c>
      <c r="Y160" s="70">
        <f t="shared" si="11"/>
        <v>0.16</v>
      </c>
      <c r="Z160" s="70">
        <f t="shared" si="11"/>
        <v>25</v>
      </c>
      <c r="AA160" s="70">
        <f t="shared" si="11"/>
        <v>0</v>
      </c>
      <c r="AB160" s="70">
        <f t="shared" si="11"/>
        <v>0</v>
      </c>
      <c r="AC160" s="70">
        <f t="shared" si="11"/>
        <v>3.6</v>
      </c>
      <c r="AD160" s="70">
        <f t="shared" si="11"/>
        <v>0</v>
      </c>
      <c r="AE160" s="70">
        <f t="shared" si="11"/>
        <v>0</v>
      </c>
      <c r="AF160" s="70">
        <f t="shared" si="11"/>
        <v>0</v>
      </c>
      <c r="AG160" s="70">
        <f t="shared" si="11"/>
        <v>3</v>
      </c>
    </row>
    <row r="161" spans="1:33" s="39" customFormat="1" ht="11.25" x14ac:dyDescent="0.2">
      <c r="A161" s="48"/>
      <c r="B161" s="49"/>
      <c r="C161" s="46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7"/>
    </row>
    <row r="162" spans="1:33" s="39" customFormat="1" ht="21" x14ac:dyDescent="0.2">
      <c r="A162" s="50"/>
      <c r="B162" s="90" t="s">
        <v>152</v>
      </c>
      <c r="C162" s="50"/>
      <c r="D162" s="71">
        <f t="shared" ref="D162:AG162" si="12">D160+D145+D128+D111+D96+D80+D63+D47+D31+D17</f>
        <v>700</v>
      </c>
      <c r="E162" s="71">
        <f t="shared" si="12"/>
        <v>1160.05</v>
      </c>
      <c r="F162" s="71">
        <f t="shared" si="12"/>
        <v>125.18000000000004</v>
      </c>
      <c r="G162" s="71">
        <f t="shared" si="12"/>
        <v>292.3</v>
      </c>
      <c r="H162" s="71">
        <f t="shared" si="12"/>
        <v>114.7</v>
      </c>
      <c r="I162" s="71">
        <f t="shared" si="12"/>
        <v>1174.5999999999999</v>
      </c>
      <c r="J162" s="71">
        <f t="shared" si="12"/>
        <v>2015.77</v>
      </c>
      <c r="K162" s="71">
        <f t="shared" si="12"/>
        <v>1144</v>
      </c>
      <c r="L162" s="71">
        <f t="shared" si="12"/>
        <v>115</v>
      </c>
      <c r="M162" s="71">
        <f t="shared" si="12"/>
        <v>1200</v>
      </c>
      <c r="N162" s="71">
        <f t="shared" si="12"/>
        <v>470.5</v>
      </c>
      <c r="O162" s="71">
        <f t="shared" si="12"/>
        <v>249.3</v>
      </c>
      <c r="P162" s="71">
        <f t="shared" si="12"/>
        <v>304.2</v>
      </c>
      <c r="Q162" s="71">
        <f t="shared" si="12"/>
        <v>464.3</v>
      </c>
      <c r="R162" s="71">
        <f t="shared" si="12"/>
        <v>2011.0499999999997</v>
      </c>
      <c r="S162" s="71">
        <f t="shared" si="12"/>
        <v>1040</v>
      </c>
      <c r="T162" s="71">
        <f t="shared" si="12"/>
        <v>374</v>
      </c>
      <c r="U162" s="71">
        <f t="shared" si="12"/>
        <v>90</v>
      </c>
      <c r="V162" s="71">
        <f t="shared" si="12"/>
        <v>60.7</v>
      </c>
      <c r="W162" s="71">
        <f t="shared" si="12"/>
        <v>213.42999999999998</v>
      </c>
      <c r="X162" s="71">
        <f t="shared" si="12"/>
        <v>108.4</v>
      </c>
      <c r="Y162" s="71">
        <f t="shared" si="12"/>
        <v>5.9450000000000003</v>
      </c>
      <c r="Z162" s="71">
        <f t="shared" si="12"/>
        <v>208.93</v>
      </c>
      <c r="AA162" s="71">
        <f t="shared" si="12"/>
        <v>90</v>
      </c>
      <c r="AB162" s="71">
        <f t="shared" si="12"/>
        <v>11.899999999999999</v>
      </c>
      <c r="AC162" s="71">
        <f t="shared" si="12"/>
        <v>7.2</v>
      </c>
      <c r="AD162" s="71">
        <f t="shared" si="12"/>
        <v>12</v>
      </c>
      <c r="AE162" s="71">
        <f t="shared" si="12"/>
        <v>1.7999999999999998</v>
      </c>
      <c r="AF162" s="71">
        <f t="shared" si="12"/>
        <v>24</v>
      </c>
      <c r="AG162" s="71">
        <f t="shared" si="12"/>
        <v>30</v>
      </c>
    </row>
    <row r="163" spans="1:33" s="39" customFormat="1" ht="21" x14ac:dyDescent="0.2">
      <c r="A163" s="50"/>
      <c r="B163" s="90" t="s">
        <v>151</v>
      </c>
      <c r="C163" s="40"/>
      <c r="D163" s="66">
        <v>120</v>
      </c>
      <c r="E163" s="66">
        <v>200</v>
      </c>
      <c r="F163" s="66">
        <v>20</v>
      </c>
      <c r="G163" s="66">
        <v>50</v>
      </c>
      <c r="H163" s="66">
        <v>20</v>
      </c>
      <c r="I163" s="66">
        <v>187</v>
      </c>
      <c r="J163" s="66">
        <v>320</v>
      </c>
      <c r="K163" s="66">
        <v>185</v>
      </c>
      <c r="L163" s="66">
        <v>20</v>
      </c>
      <c r="M163" s="66">
        <v>200</v>
      </c>
      <c r="N163" s="66">
        <v>78</v>
      </c>
      <c r="O163" s="66">
        <v>40</v>
      </c>
      <c r="P163" s="66">
        <v>53</v>
      </c>
      <c r="Q163" s="66">
        <v>77</v>
      </c>
      <c r="R163" s="66">
        <v>350</v>
      </c>
      <c r="S163" s="66">
        <v>180</v>
      </c>
      <c r="T163" s="66">
        <v>60</v>
      </c>
      <c r="U163" s="66">
        <v>15</v>
      </c>
      <c r="V163" s="66">
        <v>10</v>
      </c>
      <c r="W163" s="66">
        <v>35</v>
      </c>
      <c r="X163" s="66">
        <v>18</v>
      </c>
      <c r="Y163" s="66">
        <v>1</v>
      </c>
      <c r="Z163" s="66">
        <v>35</v>
      </c>
      <c r="AA163" s="66">
        <v>15</v>
      </c>
      <c r="AB163" s="66">
        <v>2</v>
      </c>
      <c r="AC163" s="66">
        <v>1.2</v>
      </c>
      <c r="AD163" s="66">
        <v>2</v>
      </c>
      <c r="AE163" s="66">
        <v>0.3</v>
      </c>
      <c r="AF163" s="66">
        <v>4</v>
      </c>
      <c r="AG163" s="66">
        <v>5</v>
      </c>
    </row>
    <row r="164" spans="1:33" s="39" customFormat="1" ht="21" x14ac:dyDescent="0.2">
      <c r="A164" s="50"/>
      <c r="B164" s="90" t="s">
        <v>153</v>
      </c>
      <c r="C164" s="40"/>
      <c r="D164" s="66">
        <f>(D163*60/100)*10</f>
        <v>720</v>
      </c>
      <c r="E164" s="66">
        <f t="shared" ref="E164:AG164" si="13">(E163*60/100)*10</f>
        <v>1200</v>
      </c>
      <c r="F164" s="66">
        <f t="shared" si="13"/>
        <v>120</v>
      </c>
      <c r="G164" s="66">
        <f t="shared" si="13"/>
        <v>300</v>
      </c>
      <c r="H164" s="66">
        <f t="shared" si="13"/>
        <v>120</v>
      </c>
      <c r="I164" s="66">
        <f t="shared" si="13"/>
        <v>1122</v>
      </c>
      <c r="J164" s="66">
        <f t="shared" si="13"/>
        <v>1920</v>
      </c>
      <c r="K164" s="66">
        <f t="shared" si="13"/>
        <v>1110</v>
      </c>
      <c r="L164" s="66">
        <f t="shared" si="13"/>
        <v>120</v>
      </c>
      <c r="M164" s="66">
        <f t="shared" si="13"/>
        <v>1200</v>
      </c>
      <c r="N164" s="66">
        <f t="shared" si="13"/>
        <v>468</v>
      </c>
      <c r="O164" s="66">
        <f t="shared" si="13"/>
        <v>240</v>
      </c>
      <c r="P164" s="66">
        <f t="shared" si="13"/>
        <v>318</v>
      </c>
      <c r="Q164" s="66">
        <f t="shared" si="13"/>
        <v>462</v>
      </c>
      <c r="R164" s="66">
        <f t="shared" si="13"/>
        <v>2100</v>
      </c>
      <c r="S164" s="66">
        <f t="shared" si="13"/>
        <v>1080</v>
      </c>
      <c r="T164" s="66">
        <f t="shared" si="13"/>
        <v>360</v>
      </c>
      <c r="U164" s="66">
        <f t="shared" si="13"/>
        <v>90</v>
      </c>
      <c r="V164" s="66">
        <f t="shared" si="13"/>
        <v>60</v>
      </c>
      <c r="W164" s="66">
        <f t="shared" si="13"/>
        <v>210</v>
      </c>
      <c r="X164" s="66">
        <f t="shared" si="13"/>
        <v>108</v>
      </c>
      <c r="Y164" s="66">
        <f t="shared" si="13"/>
        <v>6</v>
      </c>
      <c r="Z164" s="66">
        <f t="shared" si="13"/>
        <v>210</v>
      </c>
      <c r="AA164" s="66">
        <f t="shared" si="13"/>
        <v>90</v>
      </c>
      <c r="AB164" s="66">
        <f t="shared" si="13"/>
        <v>12</v>
      </c>
      <c r="AC164" s="66">
        <f t="shared" si="13"/>
        <v>7.1999999999999993</v>
      </c>
      <c r="AD164" s="66">
        <f t="shared" si="13"/>
        <v>12</v>
      </c>
      <c r="AE164" s="66">
        <f t="shared" si="13"/>
        <v>1.7999999999999998</v>
      </c>
      <c r="AF164" s="66">
        <f t="shared" si="13"/>
        <v>24</v>
      </c>
      <c r="AG164" s="66">
        <f t="shared" si="13"/>
        <v>30</v>
      </c>
    </row>
    <row r="165" spans="1:33" s="39" customFormat="1" ht="11.25" x14ac:dyDescent="0.2">
      <c r="A165" s="51"/>
      <c r="B165" s="52" t="s">
        <v>132</v>
      </c>
      <c r="C165" s="51"/>
      <c r="D165" s="72">
        <f>(D162*100/D164)-100</f>
        <v>-2.7777777777777715</v>
      </c>
      <c r="E165" s="72">
        <f>(E162*100/E164)-100</f>
        <v>-3.3291666666666657</v>
      </c>
      <c r="F165" s="72">
        <f>(F162*100/F164)-100</f>
        <v>4.3166666666666913</v>
      </c>
      <c r="G165" s="72">
        <f t="shared" ref="G165:AG165" si="14">(G162*100/G164)-100</f>
        <v>-2.5666666666666629</v>
      </c>
      <c r="H165" s="72">
        <f t="shared" si="14"/>
        <v>-4.4166666666666714</v>
      </c>
      <c r="I165" s="72">
        <f t="shared" si="14"/>
        <v>4.6880570409982028</v>
      </c>
      <c r="J165" s="72">
        <f t="shared" si="14"/>
        <v>4.9880208333333371</v>
      </c>
      <c r="K165" s="72">
        <f t="shared" si="14"/>
        <v>3.0630630630630691</v>
      </c>
      <c r="L165" s="72">
        <f t="shared" si="14"/>
        <v>-4.1666666666666714</v>
      </c>
      <c r="M165" s="72">
        <f t="shared" si="14"/>
        <v>0</v>
      </c>
      <c r="N165" s="72">
        <f t="shared" si="14"/>
        <v>0.53418803418803407</v>
      </c>
      <c r="O165" s="72">
        <f t="shared" si="14"/>
        <v>3.875</v>
      </c>
      <c r="P165" s="72">
        <f t="shared" si="14"/>
        <v>-4.3396226415094361</v>
      </c>
      <c r="Q165" s="72">
        <f t="shared" si="14"/>
        <v>0.49783549783549574</v>
      </c>
      <c r="R165" s="72">
        <f t="shared" si="14"/>
        <v>-4.2357142857142946</v>
      </c>
      <c r="S165" s="72">
        <f t="shared" si="14"/>
        <v>-3.7037037037037095</v>
      </c>
      <c r="T165" s="72">
        <f t="shared" si="14"/>
        <v>3.8888888888888857</v>
      </c>
      <c r="U165" s="72">
        <f t="shared" si="14"/>
        <v>0</v>
      </c>
      <c r="V165" s="72">
        <f t="shared" si="14"/>
        <v>1.1666666666666714</v>
      </c>
      <c r="W165" s="72">
        <f t="shared" si="14"/>
        <v>1.6333333333333115</v>
      </c>
      <c r="X165" s="72">
        <f t="shared" si="14"/>
        <v>0.37037037037036669</v>
      </c>
      <c r="Y165" s="72">
        <f t="shared" si="14"/>
        <v>-0.9166666666666714</v>
      </c>
      <c r="Z165" s="72">
        <f t="shared" si="14"/>
        <v>-0.50952380952381304</v>
      </c>
      <c r="AA165" s="72">
        <f t="shared" si="14"/>
        <v>0</v>
      </c>
      <c r="AB165" s="72">
        <f t="shared" si="14"/>
        <v>-0.83333333333335702</v>
      </c>
      <c r="AC165" s="72">
        <f>(AC162*100/AC164)-100</f>
        <v>0</v>
      </c>
      <c r="AD165" s="72">
        <f t="shared" si="14"/>
        <v>0</v>
      </c>
      <c r="AE165" s="72">
        <f t="shared" si="14"/>
        <v>0</v>
      </c>
      <c r="AF165" s="72">
        <f t="shared" si="14"/>
        <v>0</v>
      </c>
      <c r="AG165" s="72">
        <f t="shared" si="14"/>
        <v>0</v>
      </c>
    </row>
    <row r="166" spans="1:33" s="190" customFormat="1" ht="11.25" x14ac:dyDescent="0.2">
      <c r="D166" s="148"/>
      <c r="E166" s="148"/>
      <c r="F166" s="148"/>
      <c r="G166" s="148"/>
      <c r="H166" s="148"/>
      <c r="I166" s="148"/>
      <c r="J166" s="148"/>
      <c r="K166" s="148"/>
      <c r="L166" s="148"/>
      <c r="M166" s="148"/>
      <c r="N166" s="148"/>
      <c r="O166" s="148"/>
      <c r="P166" s="148"/>
      <c r="Q166" s="148"/>
      <c r="R166" s="148"/>
      <c r="S166" s="148"/>
      <c r="T166" s="148"/>
      <c r="U166" s="148"/>
      <c r="V166" s="148"/>
      <c r="W166" s="148"/>
      <c r="X166" s="148"/>
      <c r="Y166" s="148"/>
      <c r="Z166" s="148"/>
      <c r="AA166" s="148"/>
      <c r="AB166" s="148"/>
      <c r="AC166" s="148"/>
      <c r="AD166" s="148"/>
      <c r="AE166" s="148"/>
      <c r="AF166" s="148"/>
      <c r="AG166" s="148"/>
    </row>
  </sheetData>
  <mergeCells count="10">
    <mergeCell ref="A129:B129"/>
    <mergeCell ref="A146:B146"/>
    <mergeCell ref="A112:B112"/>
    <mergeCell ref="A64:B64"/>
    <mergeCell ref="A2:B2"/>
    <mergeCell ref="A18:B18"/>
    <mergeCell ref="A32:B32"/>
    <mergeCell ref="A48:B48"/>
    <mergeCell ref="A81:B81"/>
    <mergeCell ref="A97:B97"/>
  </mergeCells>
  <pageMargins left="0.7" right="0.7" top="0.75" bottom="0.75" header="0.3" footer="0.3"/>
  <pageSetup paperSize="9" scale="55" fitToHeight="0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0"/>
  <sheetViews>
    <sheetView workbookViewId="0">
      <selection activeCell="A12" sqref="A12:B12"/>
    </sheetView>
  </sheetViews>
  <sheetFormatPr defaultRowHeight="12.75" x14ac:dyDescent="0.2"/>
  <sheetData>
    <row r="1" spans="1:15" s="28" customFormat="1" ht="15" customHeight="1" x14ac:dyDescent="0.25">
      <c r="A1" s="29"/>
      <c r="B1" s="29"/>
      <c r="C1" s="29"/>
      <c r="D1" s="29"/>
      <c r="E1" s="29"/>
      <c r="F1" s="29"/>
      <c r="G1" s="29"/>
      <c r="H1" s="29"/>
      <c r="I1" s="29"/>
      <c r="J1" s="29"/>
      <c r="K1" s="241" t="s">
        <v>70</v>
      </c>
      <c r="L1" s="241"/>
      <c r="M1" s="241"/>
      <c r="N1" s="241"/>
      <c r="O1" s="85"/>
    </row>
    <row r="2" spans="1:15" s="28" customFormat="1" ht="15" x14ac:dyDescent="0.25">
      <c r="A2" s="242" t="s">
        <v>150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</row>
    <row r="3" spans="1:15" s="28" customFormat="1" ht="18" customHeight="1" x14ac:dyDescent="0.25">
      <c r="A3" s="243"/>
      <c r="B3" s="243"/>
      <c r="C3" s="243"/>
      <c r="D3" s="243"/>
      <c r="E3" s="243"/>
      <c r="F3" s="243"/>
      <c r="G3" s="243"/>
      <c r="H3" s="243"/>
      <c r="I3" s="243"/>
      <c r="J3" s="243"/>
      <c r="K3" s="243"/>
      <c r="L3" s="243"/>
      <c r="M3" s="243"/>
      <c r="N3" s="243"/>
    </row>
    <row r="4" spans="1:15" s="28" customFormat="1" ht="18" customHeight="1" x14ac:dyDescent="0.25">
      <c r="A4" s="244"/>
      <c r="B4" s="245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s="30" customFormat="1" ht="18" customHeight="1" x14ac:dyDescent="0.25">
      <c r="A5" s="246" t="s">
        <v>71</v>
      </c>
      <c r="B5" s="246"/>
      <c r="C5" s="247" t="s">
        <v>1</v>
      </c>
      <c r="D5" s="247"/>
      <c r="E5" s="247"/>
      <c r="F5" s="247" t="s">
        <v>5</v>
      </c>
      <c r="G5" s="247" t="s">
        <v>72</v>
      </c>
      <c r="H5" s="247"/>
      <c r="I5" s="247"/>
      <c r="J5" s="247"/>
      <c r="K5" s="247" t="s">
        <v>73</v>
      </c>
      <c r="L5" s="247"/>
      <c r="M5" s="247"/>
      <c r="N5" s="247"/>
    </row>
    <row r="6" spans="1:15" s="30" customFormat="1" ht="18" customHeight="1" x14ac:dyDescent="0.25">
      <c r="A6" s="246"/>
      <c r="B6" s="246"/>
      <c r="C6" s="247"/>
      <c r="D6" s="247"/>
      <c r="E6" s="247"/>
      <c r="F6" s="247"/>
      <c r="G6" s="247"/>
      <c r="H6" s="247"/>
      <c r="I6" s="247"/>
      <c r="J6" s="247"/>
      <c r="K6" s="247"/>
      <c r="L6" s="247"/>
      <c r="M6" s="247"/>
      <c r="N6" s="247"/>
    </row>
    <row r="7" spans="1:15" s="30" customFormat="1" ht="27" customHeight="1" x14ac:dyDescent="0.25">
      <c r="A7" s="246"/>
      <c r="B7" s="246"/>
      <c r="C7" s="26" t="s">
        <v>2</v>
      </c>
      <c r="D7" s="26" t="s">
        <v>3</v>
      </c>
      <c r="E7" s="26" t="s">
        <v>4</v>
      </c>
      <c r="F7" s="247"/>
      <c r="G7" s="26" t="s">
        <v>74</v>
      </c>
      <c r="H7" s="26" t="s">
        <v>75</v>
      </c>
      <c r="I7" s="26" t="s">
        <v>76</v>
      </c>
      <c r="J7" s="26" t="s">
        <v>77</v>
      </c>
      <c r="K7" s="26" t="s">
        <v>78</v>
      </c>
      <c r="L7" s="26" t="s">
        <v>79</v>
      </c>
      <c r="M7" s="26" t="s">
        <v>80</v>
      </c>
      <c r="N7" s="26" t="s">
        <v>81</v>
      </c>
    </row>
    <row r="8" spans="1:15" s="31" customFormat="1" ht="18" customHeight="1" x14ac:dyDescent="0.2">
      <c r="A8" s="237" t="s">
        <v>82</v>
      </c>
      <c r="B8" s="238"/>
      <c r="C8" s="26">
        <v>0.4</v>
      </c>
      <c r="D8" s="26">
        <v>0.4</v>
      </c>
      <c r="E8" s="26">
        <v>9.8000000000000007</v>
      </c>
      <c r="F8" s="27">
        <v>47</v>
      </c>
      <c r="G8" s="26">
        <v>0.03</v>
      </c>
      <c r="H8" s="26">
        <v>10</v>
      </c>
      <c r="I8" s="26">
        <v>0</v>
      </c>
      <c r="J8" s="26">
        <v>0.2</v>
      </c>
      <c r="K8" s="26">
        <v>16</v>
      </c>
      <c r="L8" s="26">
        <v>11</v>
      </c>
      <c r="M8" s="26">
        <v>9</v>
      </c>
      <c r="N8" s="26">
        <v>2.2000000000000002</v>
      </c>
    </row>
    <row r="9" spans="1:15" s="30" customFormat="1" ht="18" customHeight="1" x14ac:dyDescent="0.25">
      <c r="A9" s="235" t="s">
        <v>83</v>
      </c>
      <c r="B9" s="236"/>
      <c r="C9" s="26">
        <v>0.4</v>
      </c>
      <c r="D9" s="26">
        <v>0.3</v>
      </c>
      <c r="E9" s="26">
        <v>10.3</v>
      </c>
      <c r="F9" s="27">
        <v>47</v>
      </c>
      <c r="G9" s="26">
        <v>0.02</v>
      </c>
      <c r="H9" s="26">
        <v>5</v>
      </c>
      <c r="I9" s="26">
        <v>0</v>
      </c>
      <c r="J9" s="26">
        <v>0.4</v>
      </c>
      <c r="K9" s="26">
        <v>19</v>
      </c>
      <c r="L9" s="26">
        <v>16</v>
      </c>
      <c r="M9" s="26">
        <v>12</v>
      </c>
      <c r="N9" s="26">
        <v>2.2999999999999998</v>
      </c>
    </row>
    <row r="10" spans="1:15" s="30" customFormat="1" ht="18" customHeight="1" x14ac:dyDescent="0.25">
      <c r="A10" s="235" t="s">
        <v>84</v>
      </c>
      <c r="B10" s="236"/>
      <c r="C10" s="26">
        <v>0.9</v>
      </c>
      <c r="D10" s="26">
        <v>0.2</v>
      </c>
      <c r="E10" s="26">
        <v>8.1</v>
      </c>
      <c r="F10" s="27">
        <v>43</v>
      </c>
      <c r="G10" s="26">
        <v>0.04</v>
      </c>
      <c r="H10" s="26">
        <v>60</v>
      </c>
      <c r="I10" s="26">
        <v>0</v>
      </c>
      <c r="J10" s="26">
        <v>0.2</v>
      </c>
      <c r="K10" s="26">
        <v>34</v>
      </c>
      <c r="L10" s="26">
        <v>23</v>
      </c>
      <c r="M10" s="26">
        <v>13</v>
      </c>
      <c r="N10" s="26">
        <v>0.3</v>
      </c>
    </row>
    <row r="11" spans="1:15" s="30" customFormat="1" ht="18" customHeight="1" x14ac:dyDescent="0.25">
      <c r="A11" s="235" t="s">
        <v>85</v>
      </c>
      <c r="B11" s="236"/>
      <c r="C11" s="26">
        <v>0.8</v>
      </c>
      <c r="D11" s="26">
        <v>0.2</v>
      </c>
      <c r="E11" s="26">
        <v>7.5</v>
      </c>
      <c r="F11" s="27">
        <v>38</v>
      </c>
      <c r="G11" s="26">
        <v>0.06</v>
      </c>
      <c r="H11" s="26">
        <v>38</v>
      </c>
      <c r="I11" s="26">
        <v>0</v>
      </c>
      <c r="J11" s="26">
        <v>0.2</v>
      </c>
      <c r="K11" s="26">
        <v>35</v>
      </c>
      <c r="L11" s="26">
        <v>17</v>
      </c>
      <c r="M11" s="26">
        <v>11</v>
      </c>
      <c r="N11" s="26">
        <v>0.1</v>
      </c>
    </row>
    <row r="12" spans="1:15" s="30" customFormat="1" ht="18" customHeight="1" x14ac:dyDescent="0.25">
      <c r="A12" s="235" t="s">
        <v>86</v>
      </c>
      <c r="B12" s="236"/>
      <c r="C12" s="26">
        <v>1.5</v>
      </c>
      <c r="D12" s="26">
        <v>0.5</v>
      </c>
      <c r="E12" s="26">
        <v>21</v>
      </c>
      <c r="F12" s="27">
        <v>96</v>
      </c>
      <c r="G12" s="26">
        <v>0.04</v>
      </c>
      <c r="H12" s="26">
        <v>10</v>
      </c>
      <c r="I12" s="26">
        <v>0</v>
      </c>
      <c r="J12" s="26">
        <v>0.4</v>
      </c>
      <c r="K12" s="26">
        <v>8</v>
      </c>
      <c r="L12" s="26">
        <v>28</v>
      </c>
      <c r="M12" s="26">
        <v>42</v>
      </c>
      <c r="N12" s="26">
        <v>0.6</v>
      </c>
    </row>
    <row r="13" spans="1:15" s="30" customFormat="1" ht="18" customHeight="1" x14ac:dyDescent="0.25">
      <c r="A13" s="235" t="s">
        <v>87</v>
      </c>
      <c r="B13" s="236"/>
      <c r="C13" s="26">
        <v>0.8</v>
      </c>
      <c r="D13" s="26">
        <v>0.3</v>
      </c>
      <c r="E13" s="26">
        <v>9.6</v>
      </c>
      <c r="F13" s="27">
        <v>49</v>
      </c>
      <c r="G13" s="26">
        <v>0.06</v>
      </c>
      <c r="H13" s="26">
        <v>10</v>
      </c>
      <c r="I13" s="26">
        <v>0</v>
      </c>
      <c r="J13" s="26">
        <v>0.6</v>
      </c>
      <c r="K13" s="26">
        <v>20</v>
      </c>
      <c r="L13" s="26">
        <v>20</v>
      </c>
      <c r="M13" s="26">
        <v>9</v>
      </c>
      <c r="N13" s="26">
        <v>0.5</v>
      </c>
    </row>
    <row r="14" spans="1:15" s="32" customFormat="1" ht="18" customHeight="1" x14ac:dyDescent="0.25">
      <c r="A14" s="239" t="s">
        <v>88</v>
      </c>
      <c r="B14" s="240"/>
      <c r="C14" s="26">
        <v>0.6</v>
      </c>
      <c r="D14" s="26">
        <v>0.6</v>
      </c>
      <c r="E14" s="26">
        <v>15.4</v>
      </c>
      <c r="F14" s="27">
        <v>72</v>
      </c>
      <c r="G14" s="26">
        <v>0.05</v>
      </c>
      <c r="H14" s="26">
        <v>6</v>
      </c>
      <c r="I14" s="26">
        <v>0</v>
      </c>
      <c r="J14" s="26">
        <v>0.4</v>
      </c>
      <c r="K14" s="26">
        <v>30</v>
      </c>
      <c r="L14" s="26">
        <v>22</v>
      </c>
      <c r="M14" s="26">
        <v>17</v>
      </c>
      <c r="N14" s="26">
        <v>0.6</v>
      </c>
    </row>
    <row r="15" spans="1:15" s="32" customFormat="1" ht="18" customHeight="1" x14ac:dyDescent="0.25">
      <c r="A15" s="239" t="s">
        <v>89</v>
      </c>
      <c r="B15" s="240"/>
      <c r="C15" s="26">
        <v>0.8</v>
      </c>
      <c r="D15" s="26">
        <v>0.4</v>
      </c>
      <c r="E15" s="26">
        <v>7.5</v>
      </c>
      <c r="F15" s="27">
        <v>41</v>
      </c>
      <c r="G15" s="26">
        <v>0.03</v>
      </c>
      <c r="H15" s="26">
        <v>60</v>
      </c>
      <c r="I15" s="26">
        <v>0</v>
      </c>
      <c r="J15" s="26">
        <v>0.5</v>
      </c>
      <c r="K15" s="26">
        <v>40</v>
      </c>
      <c r="L15" s="26">
        <v>23</v>
      </c>
      <c r="M15" s="26">
        <v>18</v>
      </c>
      <c r="N15" s="26">
        <v>1.2</v>
      </c>
    </row>
    <row r="16" spans="1:15" s="30" customFormat="1" ht="18" customHeight="1" x14ac:dyDescent="0.25">
      <c r="A16" s="237" t="s">
        <v>90</v>
      </c>
      <c r="B16" s="238"/>
      <c r="C16" s="26">
        <v>0.8</v>
      </c>
      <c r="D16" s="26">
        <v>0.2</v>
      </c>
      <c r="E16" s="26">
        <v>10.6</v>
      </c>
      <c r="F16" s="27">
        <v>52</v>
      </c>
      <c r="G16" s="26">
        <v>0.03</v>
      </c>
      <c r="H16" s="26">
        <v>15</v>
      </c>
      <c r="I16" s="26">
        <v>0</v>
      </c>
      <c r="J16" s="26">
        <v>0.3</v>
      </c>
      <c r="K16" s="26">
        <v>37</v>
      </c>
      <c r="L16" s="26">
        <v>30</v>
      </c>
      <c r="M16" s="26">
        <v>26</v>
      </c>
      <c r="N16" s="26">
        <v>0.5</v>
      </c>
    </row>
    <row r="17" spans="1:14" s="31" customFormat="1" ht="18" customHeight="1" x14ac:dyDescent="0.2">
      <c r="A17" s="237" t="s">
        <v>91</v>
      </c>
      <c r="B17" s="238"/>
      <c r="C17" s="26">
        <v>1.1000000000000001</v>
      </c>
      <c r="D17" s="26">
        <v>0.4</v>
      </c>
      <c r="E17" s="26">
        <v>10.6</v>
      </c>
      <c r="F17" s="27">
        <v>52</v>
      </c>
      <c r="G17" s="26">
        <v>0.01</v>
      </c>
      <c r="H17" s="26">
        <v>15</v>
      </c>
      <c r="I17" s="26">
        <v>0</v>
      </c>
      <c r="J17" s="26">
        <v>0.3</v>
      </c>
      <c r="K17" s="26">
        <v>33</v>
      </c>
      <c r="L17" s="26">
        <v>28</v>
      </c>
      <c r="M17" s="26">
        <v>24</v>
      </c>
      <c r="N17" s="26">
        <v>1.8</v>
      </c>
    </row>
    <row r="18" spans="1:14" s="32" customFormat="1" ht="18" customHeight="1" x14ac:dyDescent="0.25">
      <c r="A18" s="239" t="s">
        <v>92</v>
      </c>
      <c r="B18" s="240"/>
      <c r="C18" s="26">
        <v>0.2</v>
      </c>
      <c r="D18" s="26">
        <v>0.1</v>
      </c>
      <c r="E18" s="26">
        <v>7.9</v>
      </c>
      <c r="F18" s="27">
        <v>34</v>
      </c>
      <c r="G18" s="26">
        <v>0.02</v>
      </c>
      <c r="H18" s="26">
        <v>13</v>
      </c>
      <c r="I18" s="26">
        <v>0</v>
      </c>
      <c r="J18" s="26">
        <v>0.3</v>
      </c>
      <c r="K18" s="26">
        <v>27</v>
      </c>
      <c r="L18" s="26">
        <v>25</v>
      </c>
      <c r="M18" s="26">
        <v>21</v>
      </c>
      <c r="N18" s="26">
        <v>1.9</v>
      </c>
    </row>
    <row r="19" spans="1:14" s="30" customFormat="1" ht="18" customHeight="1" x14ac:dyDescent="0.25">
      <c r="A19" s="237" t="s">
        <v>93</v>
      </c>
      <c r="B19" s="238"/>
      <c r="C19" s="26">
        <v>0.9</v>
      </c>
      <c r="D19" s="26">
        <v>0.1</v>
      </c>
      <c r="E19" s="26">
        <v>9</v>
      </c>
      <c r="F19" s="27">
        <v>44</v>
      </c>
      <c r="G19" s="26">
        <v>0.03</v>
      </c>
      <c r="H19" s="26">
        <v>10</v>
      </c>
      <c r="I19" s="26">
        <v>0</v>
      </c>
      <c r="J19" s="26">
        <v>1.1000000000000001</v>
      </c>
      <c r="K19" s="26">
        <v>28</v>
      </c>
      <c r="L19" s="26">
        <v>26</v>
      </c>
      <c r="M19" s="26">
        <v>8</v>
      </c>
      <c r="N19" s="26">
        <v>0.7</v>
      </c>
    </row>
    <row r="20" spans="1:14" s="30" customFormat="1" ht="18" customHeight="1" x14ac:dyDescent="0.25">
      <c r="A20" s="237" t="s">
        <v>94</v>
      </c>
      <c r="B20" s="238"/>
      <c r="C20" s="26">
        <v>0.9</v>
      </c>
      <c r="D20" s="26">
        <v>0.1</v>
      </c>
      <c r="E20" s="26">
        <v>9.5</v>
      </c>
      <c r="F20" s="27">
        <v>45</v>
      </c>
      <c r="G20" s="26">
        <v>0.04</v>
      </c>
      <c r="H20" s="26">
        <v>10</v>
      </c>
      <c r="I20" s="26">
        <v>0</v>
      </c>
      <c r="J20" s="26">
        <v>1.1000000000000001</v>
      </c>
      <c r="K20" s="26">
        <v>20</v>
      </c>
      <c r="L20" s="26">
        <v>34</v>
      </c>
      <c r="M20" s="26">
        <v>16</v>
      </c>
      <c r="N20" s="26">
        <v>0.6</v>
      </c>
    </row>
  </sheetData>
  <mergeCells count="21">
    <mergeCell ref="K1:N1"/>
    <mergeCell ref="A8:B8"/>
    <mergeCell ref="A9:B9"/>
    <mergeCell ref="A10:B10"/>
    <mergeCell ref="A11:B11"/>
    <mergeCell ref="A2:N3"/>
    <mergeCell ref="A4:B4"/>
    <mergeCell ref="A5:B7"/>
    <mergeCell ref="C5:E6"/>
    <mergeCell ref="F5:F7"/>
    <mergeCell ref="G5:J6"/>
    <mergeCell ref="K5:N6"/>
    <mergeCell ref="A12:B12"/>
    <mergeCell ref="A13:B13"/>
    <mergeCell ref="A20:B20"/>
    <mergeCell ref="A14:B14"/>
    <mergeCell ref="A15:B15"/>
    <mergeCell ref="A16:B16"/>
    <mergeCell ref="A17:B17"/>
    <mergeCell ref="A18:B18"/>
    <mergeCell ref="A19:B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topLeftCell="A10" workbookViewId="0">
      <selection activeCell="G25" sqref="G25"/>
    </sheetView>
  </sheetViews>
  <sheetFormatPr defaultRowHeight="12.75" x14ac:dyDescent="0.2"/>
  <cols>
    <col min="1" max="1" width="8.5703125" customWidth="1"/>
    <col min="2" max="2" width="34.42578125" customWidth="1"/>
    <col min="3" max="3" width="8.85546875" customWidth="1"/>
    <col min="4" max="6" width="6.7109375" customWidth="1"/>
    <col min="7" max="7" width="13.42578125" style="2" customWidth="1"/>
    <col min="8" max="15" width="6.7109375" style="155" customWidth="1"/>
    <col min="16" max="16384" width="9.140625" style="3"/>
  </cols>
  <sheetData>
    <row r="1" spans="1:15" s="29" customFormat="1" ht="15" x14ac:dyDescent="0.25">
      <c r="A1" s="208" t="s">
        <v>163</v>
      </c>
      <c r="B1" s="209"/>
      <c r="C1" s="107"/>
      <c r="H1" s="5"/>
      <c r="I1" s="5"/>
      <c r="J1" s="5"/>
      <c r="K1" s="5"/>
      <c r="L1" s="5"/>
      <c r="M1" s="5"/>
      <c r="N1" s="5"/>
      <c r="O1" s="5"/>
    </row>
    <row r="2" spans="1:15" s="29" customFormat="1" ht="15" x14ac:dyDescent="0.25">
      <c r="A2" s="104" t="s">
        <v>160</v>
      </c>
      <c r="B2" s="29" t="s">
        <v>161</v>
      </c>
      <c r="C2" s="107"/>
      <c r="H2" s="5"/>
      <c r="I2" s="5"/>
      <c r="J2" s="5"/>
      <c r="K2" s="5"/>
      <c r="L2" s="5"/>
      <c r="M2" s="5"/>
      <c r="N2" s="5"/>
      <c r="O2" s="5"/>
    </row>
    <row r="3" spans="1:15" s="29" customFormat="1" ht="15" x14ac:dyDescent="0.25">
      <c r="A3" s="210" t="s">
        <v>162</v>
      </c>
      <c r="B3" s="211"/>
      <c r="C3" s="107"/>
      <c r="G3" s="108"/>
      <c r="H3" s="5"/>
      <c r="I3" s="5"/>
      <c r="J3" s="5"/>
      <c r="K3" s="5"/>
      <c r="L3" s="5"/>
      <c r="M3" s="5"/>
      <c r="N3" s="5"/>
      <c r="O3" s="5"/>
    </row>
    <row r="4" spans="1:15" s="29" customFormat="1" ht="15" x14ac:dyDescent="0.25">
      <c r="A4" s="212" t="s">
        <v>179</v>
      </c>
      <c r="B4" s="212"/>
      <c r="C4" s="212"/>
      <c r="H4" s="5"/>
      <c r="I4" s="5"/>
      <c r="J4" s="5"/>
      <c r="K4" s="5"/>
      <c r="L4" s="5"/>
      <c r="M4" s="5"/>
      <c r="N4" s="5"/>
      <c r="O4" s="5"/>
    </row>
    <row r="5" spans="1:15" s="29" customFormat="1" ht="15" x14ac:dyDescent="0.25">
      <c r="A5" s="109"/>
      <c r="B5" s="109"/>
      <c r="C5" s="109"/>
      <c r="H5" s="5"/>
      <c r="I5" s="5"/>
      <c r="J5" s="5"/>
      <c r="K5" s="5"/>
      <c r="L5" s="5"/>
      <c r="M5" s="5"/>
      <c r="N5" s="5"/>
      <c r="O5" s="5"/>
    </row>
    <row r="6" spans="1:15" s="110" customFormat="1" ht="17.25" customHeight="1" x14ac:dyDescent="0.2">
      <c r="A6" s="207" t="s">
        <v>0</v>
      </c>
      <c r="B6" s="213" t="s">
        <v>154</v>
      </c>
      <c r="C6" s="213" t="s">
        <v>13</v>
      </c>
      <c r="D6" s="215" t="s">
        <v>1</v>
      </c>
      <c r="E6" s="216"/>
      <c r="F6" s="217"/>
      <c r="G6" s="207" t="s">
        <v>5</v>
      </c>
      <c r="H6" s="207" t="s">
        <v>72</v>
      </c>
      <c r="I6" s="207"/>
      <c r="J6" s="207"/>
      <c r="K6" s="207"/>
      <c r="L6" s="207" t="s">
        <v>73</v>
      </c>
      <c r="M6" s="207"/>
      <c r="N6" s="207"/>
      <c r="O6" s="207"/>
    </row>
    <row r="7" spans="1:15" s="110" customFormat="1" ht="18" customHeight="1" x14ac:dyDescent="0.2">
      <c r="A7" s="207"/>
      <c r="B7" s="213"/>
      <c r="C7" s="213"/>
      <c r="D7" s="111" t="s">
        <v>2</v>
      </c>
      <c r="E7" s="111" t="s">
        <v>3</v>
      </c>
      <c r="F7" s="111" t="s">
        <v>4</v>
      </c>
      <c r="G7" s="207"/>
      <c r="H7" s="146" t="s">
        <v>158</v>
      </c>
      <c r="I7" s="146" t="s">
        <v>75</v>
      </c>
      <c r="J7" s="146" t="s">
        <v>76</v>
      </c>
      <c r="K7" s="146" t="s">
        <v>77</v>
      </c>
      <c r="L7" s="146" t="s">
        <v>78</v>
      </c>
      <c r="M7" s="146" t="s">
        <v>79</v>
      </c>
      <c r="N7" s="146" t="s">
        <v>80</v>
      </c>
      <c r="O7" s="146" t="s">
        <v>81</v>
      </c>
    </row>
    <row r="8" spans="1:15" s="4" customFormat="1" ht="13.5" customHeight="1" x14ac:dyDescent="0.2">
      <c r="A8" s="96"/>
      <c r="B8" s="63" t="s">
        <v>8</v>
      </c>
      <c r="C8" s="100"/>
      <c r="D8" s="96"/>
      <c r="E8" s="96"/>
      <c r="F8" s="96"/>
      <c r="G8" s="96"/>
      <c r="H8" s="97"/>
      <c r="I8" s="170"/>
      <c r="J8" s="170"/>
      <c r="K8" s="170"/>
      <c r="L8" s="170"/>
      <c r="M8" s="170"/>
      <c r="N8" s="170"/>
      <c r="O8" s="170"/>
    </row>
    <row r="9" spans="1:15" s="12" customFormat="1" ht="13.5" customHeight="1" x14ac:dyDescent="0.2">
      <c r="A9" s="80"/>
      <c r="B9" s="53" t="s">
        <v>97</v>
      </c>
      <c r="C9" s="143">
        <v>100</v>
      </c>
      <c r="D9" s="143">
        <v>0.4</v>
      </c>
      <c r="E9" s="143">
        <v>0.4</v>
      </c>
      <c r="F9" s="143">
        <v>9.8000000000000007</v>
      </c>
      <c r="G9" s="144">
        <v>47</v>
      </c>
      <c r="H9" s="143">
        <v>0.03</v>
      </c>
      <c r="I9" s="143">
        <v>10</v>
      </c>
      <c r="J9" s="143">
        <v>0</v>
      </c>
      <c r="K9" s="143">
        <v>0.2</v>
      </c>
      <c r="L9" s="143">
        <v>16</v>
      </c>
      <c r="M9" s="143">
        <v>11</v>
      </c>
      <c r="N9" s="143">
        <v>9</v>
      </c>
      <c r="O9" s="143">
        <v>2.2000000000000002</v>
      </c>
    </row>
    <row r="10" spans="1:15" s="86" customFormat="1" ht="25.5" customHeight="1" x14ac:dyDescent="0.2">
      <c r="A10" s="80" t="s">
        <v>147</v>
      </c>
      <c r="B10" s="56" t="s">
        <v>96</v>
      </c>
      <c r="C10" s="80">
        <v>210</v>
      </c>
      <c r="D10" s="80">
        <v>30.54</v>
      </c>
      <c r="E10" s="80">
        <v>23.02</v>
      </c>
      <c r="F10" s="80">
        <v>49.04</v>
      </c>
      <c r="G10" s="80">
        <f>D10*4+E10*9+F10*4</f>
        <v>525.5</v>
      </c>
      <c r="H10" s="101">
        <v>0.11</v>
      </c>
      <c r="I10" s="101">
        <v>0.51</v>
      </c>
      <c r="J10" s="101">
        <v>0.15</v>
      </c>
      <c r="K10" s="101">
        <v>0.92</v>
      </c>
      <c r="L10" s="101">
        <v>314.24</v>
      </c>
      <c r="M10" s="101">
        <v>448.64</v>
      </c>
      <c r="N10" s="101">
        <v>47.36</v>
      </c>
      <c r="O10" s="101">
        <v>1.5</v>
      </c>
    </row>
    <row r="11" spans="1:15" s="4" customFormat="1" ht="18.75" customHeight="1" x14ac:dyDescent="0.2">
      <c r="A11" s="151" t="s">
        <v>188</v>
      </c>
      <c r="B11" s="55" t="s">
        <v>36</v>
      </c>
      <c r="C11" s="151">
        <v>200</v>
      </c>
      <c r="D11" s="151">
        <v>1.6</v>
      </c>
      <c r="E11" s="151">
        <v>1.6</v>
      </c>
      <c r="F11" s="151">
        <v>17.3</v>
      </c>
      <c r="G11" s="151">
        <v>90</v>
      </c>
      <c r="H11" s="99">
        <v>0.01</v>
      </c>
      <c r="I11" s="99">
        <v>0.3</v>
      </c>
      <c r="J11" s="99">
        <v>0</v>
      </c>
      <c r="K11" s="99">
        <v>0</v>
      </c>
      <c r="L11" s="99">
        <v>33</v>
      </c>
      <c r="M11" s="99">
        <v>25</v>
      </c>
      <c r="N11" s="99">
        <v>6</v>
      </c>
      <c r="O11" s="99">
        <v>0.4</v>
      </c>
    </row>
    <row r="12" spans="1:15" s="4" customFormat="1" ht="15" customHeight="1" x14ac:dyDescent="0.2">
      <c r="A12" s="147"/>
      <c r="B12" s="81" t="s">
        <v>169</v>
      </c>
      <c r="C12" s="68">
        <v>15</v>
      </c>
      <c r="D12" s="69">
        <v>1.1200000000000001</v>
      </c>
      <c r="E12" s="69">
        <v>1.47</v>
      </c>
      <c r="F12" s="69">
        <v>11.16</v>
      </c>
      <c r="G12" s="69">
        <v>62.55</v>
      </c>
      <c r="H12" s="69">
        <v>1.4999999999999999E-2</v>
      </c>
      <c r="I12" s="69">
        <v>0</v>
      </c>
      <c r="J12" s="69">
        <v>0</v>
      </c>
      <c r="K12" s="69">
        <v>0.52</v>
      </c>
      <c r="L12" s="69">
        <v>4.3499999999999996</v>
      </c>
      <c r="M12" s="69">
        <v>13.5</v>
      </c>
      <c r="N12" s="69">
        <v>3</v>
      </c>
      <c r="O12" s="69">
        <v>0.31</v>
      </c>
    </row>
    <row r="13" spans="1:15" s="8" customFormat="1" ht="18" customHeight="1" x14ac:dyDescent="0.2">
      <c r="A13" s="11"/>
      <c r="B13" s="57" t="s">
        <v>62</v>
      </c>
      <c r="C13" s="77">
        <f t="shared" ref="C13:O13" si="0">SUM(C9:C12)</f>
        <v>525</v>
      </c>
      <c r="D13" s="11">
        <f t="shared" si="0"/>
        <v>33.659999999999997</v>
      </c>
      <c r="E13" s="11">
        <f t="shared" si="0"/>
        <v>26.49</v>
      </c>
      <c r="F13" s="11">
        <f t="shared" si="0"/>
        <v>87.3</v>
      </c>
      <c r="G13" s="11">
        <f t="shared" si="0"/>
        <v>725.05</v>
      </c>
      <c r="H13" s="160">
        <f t="shared" si="0"/>
        <v>0.16500000000000004</v>
      </c>
      <c r="I13" s="160">
        <f t="shared" si="0"/>
        <v>10.81</v>
      </c>
      <c r="J13" s="160">
        <f t="shared" si="0"/>
        <v>0.15</v>
      </c>
      <c r="K13" s="160">
        <f t="shared" si="0"/>
        <v>1.6400000000000001</v>
      </c>
      <c r="L13" s="160">
        <f t="shared" si="0"/>
        <v>367.59000000000003</v>
      </c>
      <c r="M13" s="160">
        <f t="shared" si="0"/>
        <v>498.14</v>
      </c>
      <c r="N13" s="160">
        <f t="shared" si="0"/>
        <v>65.36</v>
      </c>
      <c r="O13" s="160">
        <f t="shared" si="0"/>
        <v>4.41</v>
      </c>
    </row>
    <row r="14" spans="1:15" s="4" customFormat="1" ht="13.5" customHeight="1" x14ac:dyDescent="0.2">
      <c r="A14" s="80"/>
      <c r="B14" s="94" t="s">
        <v>9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</row>
    <row r="15" spans="1:15" s="4" customFormat="1" ht="18" customHeight="1" x14ac:dyDescent="0.2">
      <c r="A15" s="151">
        <v>20</v>
      </c>
      <c r="B15" s="56" t="s">
        <v>101</v>
      </c>
      <c r="C15" s="80">
        <v>100</v>
      </c>
      <c r="D15" s="80">
        <v>1.41</v>
      </c>
      <c r="E15" s="80">
        <v>5.07</v>
      </c>
      <c r="F15" s="80">
        <v>9.02</v>
      </c>
      <c r="G15" s="80">
        <v>87.4</v>
      </c>
      <c r="H15" s="69">
        <v>1.6E-2</v>
      </c>
      <c r="I15" s="69">
        <v>12.37</v>
      </c>
      <c r="J15" s="69">
        <v>0</v>
      </c>
      <c r="K15" s="69">
        <v>0.81</v>
      </c>
      <c r="L15" s="69">
        <v>32.619999999999997</v>
      </c>
      <c r="M15" s="69">
        <v>21.12</v>
      </c>
      <c r="N15" s="69">
        <v>10</v>
      </c>
      <c r="O15" s="69">
        <v>0.41</v>
      </c>
    </row>
    <row r="16" spans="1:15" s="86" customFormat="1" ht="19.5" customHeight="1" x14ac:dyDescent="0.2">
      <c r="A16" s="80">
        <v>62</v>
      </c>
      <c r="B16" s="53" t="s">
        <v>56</v>
      </c>
      <c r="C16" s="80">
        <v>250</v>
      </c>
      <c r="D16" s="80">
        <v>9.89</v>
      </c>
      <c r="E16" s="80">
        <v>7.27</v>
      </c>
      <c r="F16" s="80">
        <v>13.73</v>
      </c>
      <c r="G16" s="80">
        <v>160</v>
      </c>
      <c r="H16" s="158">
        <v>0.12</v>
      </c>
      <c r="I16" s="159">
        <v>15.62</v>
      </c>
      <c r="J16" s="159">
        <v>7.0000000000000001E-3</v>
      </c>
      <c r="K16" s="159">
        <v>2.6</v>
      </c>
      <c r="L16" s="159">
        <v>61.25</v>
      </c>
      <c r="M16" s="159">
        <v>158.1</v>
      </c>
      <c r="N16" s="159">
        <v>45.75</v>
      </c>
      <c r="O16" s="159">
        <v>2.2000000000000002</v>
      </c>
    </row>
    <row r="17" spans="1:15" s="87" customFormat="1" ht="18" customHeight="1" x14ac:dyDescent="0.2">
      <c r="A17" s="80">
        <v>245</v>
      </c>
      <c r="B17" s="59" t="s">
        <v>192</v>
      </c>
      <c r="C17" s="80">
        <v>100</v>
      </c>
      <c r="D17" s="80">
        <v>16.89</v>
      </c>
      <c r="E17" s="80">
        <v>0.64</v>
      </c>
      <c r="F17" s="80">
        <v>0.3</v>
      </c>
      <c r="G17" s="80">
        <v>75</v>
      </c>
      <c r="H17" s="143">
        <v>0.06</v>
      </c>
      <c r="I17" s="143">
        <v>0.56000000000000005</v>
      </c>
      <c r="J17" s="143">
        <v>0.01</v>
      </c>
      <c r="K17" s="143">
        <v>1.1100000000000001</v>
      </c>
      <c r="L17" s="143">
        <v>14.2</v>
      </c>
      <c r="M17" s="143">
        <v>150.63</v>
      </c>
      <c r="N17" s="143">
        <v>11.25</v>
      </c>
      <c r="O17" s="143">
        <v>0.51</v>
      </c>
    </row>
    <row r="18" spans="1:15" s="24" customFormat="1" ht="18" customHeight="1" x14ac:dyDescent="0.2">
      <c r="A18" s="80">
        <v>321</v>
      </c>
      <c r="B18" s="53" t="s">
        <v>45</v>
      </c>
      <c r="C18" s="80">
        <v>180</v>
      </c>
      <c r="D18" s="80">
        <v>3.67</v>
      </c>
      <c r="E18" s="80">
        <v>5.76</v>
      </c>
      <c r="F18" s="80">
        <v>24.52</v>
      </c>
      <c r="G18" s="80">
        <v>164.7</v>
      </c>
      <c r="H18" s="69">
        <v>0.14090909090909093</v>
      </c>
      <c r="I18" s="69">
        <v>18.343939393939394</v>
      </c>
      <c r="J18" s="69">
        <v>0</v>
      </c>
      <c r="K18" s="69">
        <v>0</v>
      </c>
      <c r="L18" s="69">
        <v>37.348484848484851</v>
      </c>
      <c r="M18" s="69">
        <v>87.469696969696969</v>
      </c>
      <c r="N18" s="69">
        <v>28.030303030303031</v>
      </c>
      <c r="O18" s="69">
        <v>1.0196969696969698</v>
      </c>
    </row>
    <row r="19" spans="1:15" s="4" customFormat="1" ht="20.100000000000001" customHeight="1" x14ac:dyDescent="0.2">
      <c r="A19" s="151">
        <v>372</v>
      </c>
      <c r="B19" s="53" t="s">
        <v>54</v>
      </c>
      <c r="C19" s="80">
        <v>200</v>
      </c>
      <c r="D19" s="80">
        <v>0.16</v>
      </c>
      <c r="E19" s="80">
        <v>0.16</v>
      </c>
      <c r="F19" s="80">
        <v>23.88</v>
      </c>
      <c r="G19" s="80">
        <v>97.6</v>
      </c>
      <c r="H19" s="159">
        <v>0.02</v>
      </c>
      <c r="I19" s="159">
        <v>5.4</v>
      </c>
      <c r="J19" s="159">
        <v>0</v>
      </c>
      <c r="K19" s="159">
        <v>0</v>
      </c>
      <c r="L19" s="159">
        <v>12</v>
      </c>
      <c r="M19" s="159">
        <v>4</v>
      </c>
      <c r="N19" s="159">
        <v>4</v>
      </c>
      <c r="O19" s="159">
        <v>0.8</v>
      </c>
    </row>
    <row r="20" spans="1:15" s="12" customFormat="1" ht="12" customHeight="1" x14ac:dyDescent="0.2">
      <c r="A20" s="80"/>
      <c r="B20" s="59" t="s">
        <v>7</v>
      </c>
      <c r="C20" s="193">
        <v>70</v>
      </c>
      <c r="D20" s="193">
        <v>5.32</v>
      </c>
      <c r="E20" s="193">
        <v>0.42</v>
      </c>
      <c r="F20" s="193">
        <v>36.54</v>
      </c>
      <c r="G20" s="193">
        <v>163.1</v>
      </c>
      <c r="H20" s="143">
        <v>7.0000000000000007E-2</v>
      </c>
      <c r="I20" s="143">
        <f>-J20</f>
        <v>0</v>
      </c>
      <c r="J20" s="143">
        <v>0</v>
      </c>
      <c r="K20" s="143">
        <v>0.98</v>
      </c>
      <c r="L20" s="143">
        <v>14</v>
      </c>
      <c r="M20" s="143">
        <v>45.5</v>
      </c>
      <c r="N20" s="143">
        <v>9.8000000000000007</v>
      </c>
      <c r="O20" s="143">
        <v>0.63</v>
      </c>
    </row>
    <row r="21" spans="1:15" s="14" customFormat="1" ht="20.100000000000001" customHeight="1" x14ac:dyDescent="0.2">
      <c r="A21" s="139"/>
      <c r="B21" s="140" t="s">
        <v>168</v>
      </c>
      <c r="C21" s="80">
        <v>70</v>
      </c>
      <c r="D21" s="183">
        <v>4.76</v>
      </c>
      <c r="E21" s="80">
        <v>0.84</v>
      </c>
      <c r="F21" s="80">
        <v>32.479999999999997</v>
      </c>
      <c r="G21" s="80">
        <v>150.5</v>
      </c>
      <c r="H21" s="162">
        <v>0.11</v>
      </c>
      <c r="I21" s="162">
        <v>0</v>
      </c>
      <c r="J21" s="162">
        <v>0</v>
      </c>
      <c r="K21" s="162">
        <v>1.43</v>
      </c>
      <c r="L21" s="162">
        <v>21</v>
      </c>
      <c r="M21" s="162">
        <v>86.1</v>
      </c>
      <c r="N21" s="162">
        <v>16.100000000000001</v>
      </c>
      <c r="O21" s="162">
        <v>1.57</v>
      </c>
    </row>
    <row r="22" spans="1:15" s="12" customFormat="1" ht="27.75" customHeight="1" x14ac:dyDescent="0.2">
      <c r="A22" s="168"/>
      <c r="B22" s="167" t="s">
        <v>137</v>
      </c>
      <c r="C22" s="169">
        <v>200</v>
      </c>
      <c r="D22" s="99">
        <v>1.5</v>
      </c>
      <c r="E22" s="99">
        <v>0</v>
      </c>
      <c r="F22" s="99">
        <v>22.8</v>
      </c>
      <c r="G22" s="99">
        <f>D22*4+E22*9+F22*4</f>
        <v>97.2</v>
      </c>
      <c r="H22" s="99">
        <v>0</v>
      </c>
      <c r="I22" s="99">
        <v>14.8</v>
      </c>
      <c r="J22" s="99">
        <v>0</v>
      </c>
      <c r="K22" s="99">
        <v>0.5</v>
      </c>
      <c r="L22" s="99">
        <v>34.700000000000003</v>
      </c>
      <c r="M22" s="99">
        <v>36</v>
      </c>
      <c r="N22" s="99">
        <v>12</v>
      </c>
      <c r="O22" s="99">
        <v>0.7</v>
      </c>
    </row>
    <row r="23" spans="1:15" s="8" customFormat="1" ht="18" customHeight="1" x14ac:dyDescent="0.2">
      <c r="A23" s="7"/>
      <c r="B23" s="61" t="s">
        <v>63</v>
      </c>
      <c r="C23" s="78">
        <f t="shared" ref="C23:O23" si="1">SUM(C15:C22)</f>
        <v>1170</v>
      </c>
      <c r="D23" s="7">
        <f t="shared" si="1"/>
        <v>43.599999999999994</v>
      </c>
      <c r="E23" s="7">
        <f t="shared" si="1"/>
        <v>20.160000000000004</v>
      </c>
      <c r="F23" s="7">
        <f t="shared" si="1"/>
        <v>163.27000000000001</v>
      </c>
      <c r="G23" s="7">
        <f t="shared" si="1"/>
        <v>995.5</v>
      </c>
      <c r="H23" s="172">
        <f t="shared" si="1"/>
        <v>0.536909090909091</v>
      </c>
      <c r="I23" s="172">
        <f t="shared" si="1"/>
        <v>67.093939393939394</v>
      </c>
      <c r="J23" s="172">
        <f t="shared" si="1"/>
        <v>1.7000000000000001E-2</v>
      </c>
      <c r="K23" s="172">
        <f t="shared" si="1"/>
        <v>7.43</v>
      </c>
      <c r="L23" s="172">
        <f t="shared" si="1"/>
        <v>227.11848484848485</v>
      </c>
      <c r="M23" s="172">
        <f t="shared" si="1"/>
        <v>588.91969696969704</v>
      </c>
      <c r="N23" s="172">
        <f t="shared" si="1"/>
        <v>136.93030303030304</v>
      </c>
      <c r="O23" s="172">
        <f t="shared" si="1"/>
        <v>7.8396969696969698</v>
      </c>
    </row>
    <row r="24" spans="1:15" s="8" customFormat="1" ht="18" customHeight="1" x14ac:dyDescent="0.2">
      <c r="A24" s="10"/>
      <c r="B24" s="61" t="s">
        <v>11</v>
      </c>
      <c r="C24" s="7"/>
      <c r="D24" s="7">
        <f>D23+D13</f>
        <v>77.259999999999991</v>
      </c>
      <c r="E24" s="7">
        <f>E23+E13</f>
        <v>46.650000000000006</v>
      </c>
      <c r="F24" s="7">
        <f>F23+F13</f>
        <v>250.57</v>
      </c>
      <c r="G24" s="7">
        <f>G23+G13</f>
        <v>1720.55</v>
      </c>
      <c r="H24" s="160">
        <f t="shared" ref="H24:O24" si="2">H23+H13</f>
        <v>0.70190909090909104</v>
      </c>
      <c r="I24" s="160">
        <f t="shared" si="2"/>
        <v>77.903939393939396</v>
      </c>
      <c r="J24" s="160">
        <f t="shared" si="2"/>
        <v>0.16699999999999998</v>
      </c>
      <c r="K24" s="160">
        <f t="shared" si="2"/>
        <v>9.07</v>
      </c>
      <c r="L24" s="160">
        <f t="shared" si="2"/>
        <v>594.70848484848489</v>
      </c>
      <c r="M24" s="160">
        <f t="shared" si="2"/>
        <v>1087.0596969696971</v>
      </c>
      <c r="N24" s="160">
        <f t="shared" si="2"/>
        <v>202.29030303030305</v>
      </c>
      <c r="O24" s="160">
        <f t="shared" si="2"/>
        <v>12.24969696969697</v>
      </c>
    </row>
    <row r="25" spans="1:15" s="4" customFormat="1" ht="18" customHeight="1" x14ac:dyDescent="0.2">
      <c r="A25" s="19"/>
      <c r="B25" s="19"/>
      <c r="C25" s="19"/>
      <c r="D25" s="19"/>
      <c r="E25" s="19"/>
      <c r="F25" s="19"/>
      <c r="G25" s="19"/>
      <c r="H25" s="86"/>
    </row>
    <row r="26" spans="1:15" ht="18" customHeight="1" x14ac:dyDescent="0.2"/>
    <row r="27" spans="1:15" ht="18" customHeight="1" x14ac:dyDescent="0.2"/>
    <row r="28" spans="1:15" ht="18" customHeight="1" x14ac:dyDescent="0.2"/>
    <row r="29" spans="1:15" ht="18" customHeight="1" x14ac:dyDescent="0.2"/>
    <row r="30" spans="1:15" ht="18" customHeight="1" x14ac:dyDescent="0.2"/>
  </sheetData>
  <mergeCells count="10">
    <mergeCell ref="H6:K6"/>
    <mergeCell ref="L6:O6"/>
    <mergeCell ref="A6:A7"/>
    <mergeCell ref="B6:B7"/>
    <mergeCell ref="C6:C7"/>
    <mergeCell ref="A1:B1"/>
    <mergeCell ref="A3:B3"/>
    <mergeCell ref="A4:C4"/>
    <mergeCell ref="D6:F6"/>
    <mergeCell ref="G6:G7"/>
  </mergeCells>
  <pageMargins left="0.39370078740157483" right="0.39370078740157483" top="0.59055118110236227" bottom="0.19685039370078741" header="0.51181102362204722" footer="0.51181102362204722"/>
  <pageSetup paperSize="9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O32"/>
  <sheetViews>
    <sheetView workbookViewId="0">
      <selection activeCell="E19" sqref="E19"/>
    </sheetView>
  </sheetViews>
  <sheetFormatPr defaultRowHeight="12.75" x14ac:dyDescent="0.2"/>
  <cols>
    <col min="1" max="1" width="8.5703125" customWidth="1"/>
    <col min="2" max="2" width="34.42578125" customWidth="1"/>
    <col min="3" max="3" width="9" customWidth="1"/>
    <col min="4" max="4" width="6.7109375" customWidth="1"/>
    <col min="5" max="5" width="6.85546875" customWidth="1"/>
    <col min="6" max="6" width="6.28515625" customWidth="1"/>
    <col min="7" max="7" width="15.85546875" customWidth="1"/>
    <col min="8" max="15" width="6.7109375" style="3" customWidth="1"/>
    <col min="16" max="16384" width="9.140625" style="3"/>
  </cols>
  <sheetData>
    <row r="1" spans="1:15" s="29" customFormat="1" ht="15" x14ac:dyDescent="0.25">
      <c r="A1" s="208" t="s">
        <v>172</v>
      </c>
      <c r="B1" s="209"/>
      <c r="C1" s="107"/>
    </row>
    <row r="2" spans="1:15" s="29" customFormat="1" ht="15" x14ac:dyDescent="0.25">
      <c r="A2" s="106" t="s">
        <v>160</v>
      </c>
      <c r="B2" s="29" t="s">
        <v>161</v>
      </c>
      <c r="C2" s="107"/>
    </row>
    <row r="3" spans="1:15" s="29" customFormat="1" ht="15" x14ac:dyDescent="0.25">
      <c r="A3" s="210" t="s">
        <v>162</v>
      </c>
      <c r="B3" s="211"/>
      <c r="C3" s="107"/>
      <c r="G3" s="108"/>
    </row>
    <row r="4" spans="1:15" s="29" customFormat="1" ht="15" x14ac:dyDescent="0.25">
      <c r="A4" s="212" t="s">
        <v>179</v>
      </c>
      <c r="B4" s="212"/>
      <c r="C4" s="212"/>
    </row>
    <row r="5" spans="1:15" s="29" customFormat="1" ht="15" x14ac:dyDescent="0.25">
      <c r="A5" s="109"/>
      <c r="B5" s="109"/>
      <c r="C5" s="109"/>
    </row>
    <row r="6" spans="1:15" s="110" customFormat="1" ht="17.25" customHeight="1" x14ac:dyDescent="0.2">
      <c r="A6" s="207" t="s">
        <v>0</v>
      </c>
      <c r="B6" s="213" t="s">
        <v>154</v>
      </c>
      <c r="C6" s="213" t="s">
        <v>13</v>
      </c>
      <c r="D6" s="215" t="s">
        <v>1</v>
      </c>
      <c r="E6" s="216"/>
      <c r="F6" s="217"/>
      <c r="G6" s="207" t="s">
        <v>5</v>
      </c>
      <c r="H6" s="207" t="s">
        <v>72</v>
      </c>
      <c r="I6" s="207"/>
      <c r="J6" s="207"/>
      <c r="K6" s="207"/>
      <c r="L6" s="207" t="s">
        <v>73</v>
      </c>
      <c r="M6" s="207"/>
      <c r="N6" s="207"/>
      <c r="O6" s="207"/>
    </row>
    <row r="7" spans="1:15" s="110" customFormat="1" ht="18" customHeight="1" x14ac:dyDescent="0.2">
      <c r="A7" s="207"/>
      <c r="B7" s="213"/>
      <c r="C7" s="214"/>
      <c r="D7" s="146" t="s">
        <v>2</v>
      </c>
      <c r="E7" s="146" t="s">
        <v>3</v>
      </c>
      <c r="F7" s="146" t="s">
        <v>4</v>
      </c>
      <c r="G7" s="218"/>
      <c r="H7" s="146" t="s">
        <v>158</v>
      </c>
      <c r="I7" s="146" t="s">
        <v>75</v>
      </c>
      <c r="J7" s="146" t="s">
        <v>76</v>
      </c>
      <c r="K7" s="146" t="s">
        <v>77</v>
      </c>
      <c r="L7" s="146" t="s">
        <v>78</v>
      </c>
      <c r="M7" s="146" t="s">
        <v>79</v>
      </c>
      <c r="N7" s="146" t="s">
        <v>80</v>
      </c>
      <c r="O7" s="146" t="s">
        <v>81</v>
      </c>
    </row>
    <row r="8" spans="1:15" s="4" customFormat="1" ht="13.5" customHeight="1" x14ac:dyDescent="0.2">
      <c r="A8" s="96"/>
      <c r="B8" s="63" t="s">
        <v>8</v>
      </c>
      <c r="C8" s="100"/>
      <c r="D8" s="96"/>
      <c r="E8" s="96"/>
      <c r="F8" s="96"/>
      <c r="G8" s="96"/>
      <c r="H8" s="149"/>
      <c r="I8" s="149"/>
      <c r="J8" s="149"/>
      <c r="K8" s="149"/>
      <c r="L8" s="149"/>
      <c r="M8" s="149"/>
      <c r="N8" s="149"/>
      <c r="O8" s="149"/>
    </row>
    <row r="9" spans="1:15" s="12" customFormat="1" ht="13.5" customHeight="1" x14ac:dyDescent="0.2">
      <c r="A9" s="80"/>
      <c r="B9" s="53" t="s">
        <v>97</v>
      </c>
      <c r="C9" s="143">
        <v>100</v>
      </c>
      <c r="D9" s="143">
        <v>0.4</v>
      </c>
      <c r="E9" s="143">
        <v>0.4</v>
      </c>
      <c r="F9" s="143">
        <v>9.8000000000000007</v>
      </c>
      <c r="G9" s="144">
        <v>47</v>
      </c>
      <c r="H9" s="143">
        <v>0.03</v>
      </c>
      <c r="I9" s="143">
        <v>10</v>
      </c>
      <c r="J9" s="143">
        <v>0</v>
      </c>
      <c r="K9" s="143">
        <v>0.2</v>
      </c>
      <c r="L9" s="143">
        <v>16</v>
      </c>
      <c r="M9" s="143">
        <v>11</v>
      </c>
      <c r="N9" s="143">
        <v>9</v>
      </c>
      <c r="O9" s="143">
        <v>2.2000000000000002</v>
      </c>
    </row>
    <row r="10" spans="1:15" s="86" customFormat="1" ht="18" customHeight="1" x14ac:dyDescent="0.2">
      <c r="A10" s="151">
        <v>41</v>
      </c>
      <c r="B10" s="60" t="s">
        <v>15</v>
      </c>
      <c r="C10" s="151">
        <v>15</v>
      </c>
      <c r="D10" s="151">
        <v>0.15</v>
      </c>
      <c r="E10" s="151">
        <v>10.8</v>
      </c>
      <c r="F10" s="151">
        <v>0.15</v>
      </c>
      <c r="G10" s="151">
        <v>99</v>
      </c>
      <c r="H10" s="143">
        <v>0</v>
      </c>
      <c r="I10" s="143">
        <v>0</v>
      </c>
      <c r="J10" s="143">
        <v>0.06</v>
      </c>
      <c r="K10" s="143">
        <v>0.15</v>
      </c>
      <c r="L10" s="143">
        <v>3</v>
      </c>
      <c r="M10" s="143">
        <v>4.5</v>
      </c>
      <c r="N10" s="143">
        <v>0</v>
      </c>
      <c r="O10" s="143">
        <v>0</v>
      </c>
    </row>
    <row r="11" spans="1:15" s="138" customFormat="1" ht="20.100000000000001" customHeight="1" x14ac:dyDescent="0.2">
      <c r="A11" s="137">
        <v>7</v>
      </c>
      <c r="B11" s="98" t="s">
        <v>167</v>
      </c>
      <c r="C11" s="82">
        <v>15</v>
      </c>
      <c r="D11" s="101">
        <v>3.42</v>
      </c>
      <c r="E11" s="101">
        <v>4.41</v>
      </c>
      <c r="F11" s="101">
        <v>0</v>
      </c>
      <c r="G11" s="101">
        <v>54</v>
      </c>
      <c r="H11" s="101">
        <v>0</v>
      </c>
      <c r="I11" s="101">
        <v>0.1</v>
      </c>
      <c r="J11" s="101">
        <v>0.03</v>
      </c>
      <c r="K11" s="101">
        <v>7.0000000000000007E-2</v>
      </c>
      <c r="L11" s="101">
        <v>132</v>
      </c>
      <c r="M11" s="101">
        <v>75</v>
      </c>
      <c r="N11" s="101">
        <v>5.2</v>
      </c>
      <c r="O11" s="101">
        <v>0.15</v>
      </c>
    </row>
    <row r="12" spans="1:15" s="12" customFormat="1" ht="21" customHeight="1" x14ac:dyDescent="0.2">
      <c r="A12" s="80">
        <v>94</v>
      </c>
      <c r="B12" s="62" t="s">
        <v>53</v>
      </c>
      <c r="C12" s="80">
        <v>200</v>
      </c>
      <c r="D12" s="80">
        <v>5.79</v>
      </c>
      <c r="E12" s="80">
        <v>5.47</v>
      </c>
      <c r="F12" s="80">
        <v>18.559999999999999</v>
      </c>
      <c r="G12" s="80">
        <v>146.80000000000001</v>
      </c>
      <c r="H12" s="143">
        <v>0.11</v>
      </c>
      <c r="I12" s="143">
        <v>0.91</v>
      </c>
      <c r="J12" s="143">
        <v>0.03</v>
      </c>
      <c r="K12" s="143">
        <v>7.0000000000000007E-2</v>
      </c>
      <c r="L12" s="143">
        <v>161.91999999999999</v>
      </c>
      <c r="M12" s="143">
        <v>155.78</v>
      </c>
      <c r="N12" s="143">
        <v>29.62</v>
      </c>
      <c r="O12" s="143">
        <v>0.54</v>
      </c>
    </row>
    <row r="13" spans="1:15" s="4" customFormat="1" ht="18" customHeight="1" x14ac:dyDescent="0.2">
      <c r="A13" s="151" t="s">
        <v>182</v>
      </c>
      <c r="B13" s="59" t="s">
        <v>141</v>
      </c>
      <c r="C13" s="151">
        <v>200</v>
      </c>
      <c r="D13" s="151">
        <v>0.2</v>
      </c>
      <c r="E13" s="151">
        <v>0</v>
      </c>
      <c r="F13" s="151">
        <v>10</v>
      </c>
      <c r="G13" s="151">
        <f>D13*4+E13*9+F13*4</f>
        <v>40.799999999999997</v>
      </c>
      <c r="H13" s="84">
        <v>0</v>
      </c>
      <c r="I13" s="84">
        <v>0.03</v>
      </c>
      <c r="J13" s="84">
        <v>0</v>
      </c>
      <c r="K13" s="84">
        <v>0</v>
      </c>
      <c r="L13" s="84">
        <v>11.1</v>
      </c>
      <c r="M13" s="84">
        <v>2.8</v>
      </c>
      <c r="N13" s="84">
        <v>1.4</v>
      </c>
      <c r="O13" s="84">
        <v>0.28000000000000003</v>
      </c>
    </row>
    <row r="14" spans="1:15" s="12" customFormat="1" ht="12" customHeight="1" x14ac:dyDescent="0.2">
      <c r="A14" s="80"/>
      <c r="B14" s="59" t="s">
        <v>7</v>
      </c>
      <c r="C14" s="143">
        <v>60</v>
      </c>
      <c r="D14" s="183">
        <v>4.5599999999999996</v>
      </c>
      <c r="E14" s="183">
        <v>0.36</v>
      </c>
      <c r="F14" s="183">
        <v>31.32</v>
      </c>
      <c r="G14" s="183">
        <v>139.80000000000001</v>
      </c>
      <c r="H14" s="165">
        <v>0.06</v>
      </c>
      <c r="I14" s="165">
        <f>-J14</f>
        <v>0</v>
      </c>
      <c r="J14" s="165">
        <v>0</v>
      </c>
      <c r="K14" s="165">
        <v>0.84</v>
      </c>
      <c r="L14" s="165">
        <v>12</v>
      </c>
      <c r="M14" s="165">
        <v>39</v>
      </c>
      <c r="N14" s="165">
        <v>8.4</v>
      </c>
      <c r="O14" s="165">
        <v>0.54</v>
      </c>
    </row>
    <row r="15" spans="1:15" s="32" customFormat="1" ht="40.5" customHeight="1" x14ac:dyDescent="0.25">
      <c r="A15" s="186"/>
      <c r="B15" s="98" t="s">
        <v>131</v>
      </c>
      <c r="C15" s="137">
        <v>220</v>
      </c>
      <c r="D15" s="99">
        <v>6.38</v>
      </c>
      <c r="E15" s="99">
        <v>5.5</v>
      </c>
      <c r="F15" s="99">
        <v>8.8000000000000007</v>
      </c>
      <c r="G15" s="99">
        <v>116.6</v>
      </c>
      <c r="H15" s="187">
        <v>0.09</v>
      </c>
      <c r="I15" s="187">
        <v>1.54</v>
      </c>
      <c r="J15" s="187">
        <v>0.04</v>
      </c>
      <c r="K15" s="187">
        <v>0</v>
      </c>
      <c r="L15" s="187">
        <v>264</v>
      </c>
      <c r="M15" s="187">
        <v>198</v>
      </c>
      <c r="N15" s="187">
        <v>30.8</v>
      </c>
      <c r="O15" s="187">
        <v>0.22</v>
      </c>
    </row>
    <row r="16" spans="1:15" s="13" customFormat="1" ht="18" customHeight="1" x14ac:dyDescent="0.2">
      <c r="A16" s="11"/>
      <c r="B16" s="61" t="s">
        <v>66</v>
      </c>
      <c r="C16" s="77">
        <f t="shared" ref="C16:O16" si="0">SUM(C9:C15)</f>
        <v>810</v>
      </c>
      <c r="D16" s="11">
        <f t="shared" si="0"/>
        <v>20.9</v>
      </c>
      <c r="E16" s="11">
        <f t="shared" si="0"/>
        <v>26.94</v>
      </c>
      <c r="F16" s="11">
        <f t="shared" si="0"/>
        <v>78.63</v>
      </c>
      <c r="G16" s="11">
        <f t="shared" si="0"/>
        <v>644.00000000000011</v>
      </c>
      <c r="H16" s="164">
        <f t="shared" si="0"/>
        <v>0.29000000000000004</v>
      </c>
      <c r="I16" s="164">
        <f t="shared" si="0"/>
        <v>12.579999999999998</v>
      </c>
      <c r="J16" s="164">
        <f t="shared" si="0"/>
        <v>0.16</v>
      </c>
      <c r="K16" s="164">
        <f t="shared" si="0"/>
        <v>1.33</v>
      </c>
      <c r="L16" s="164">
        <f t="shared" si="0"/>
        <v>600.02</v>
      </c>
      <c r="M16" s="164">
        <f t="shared" si="0"/>
        <v>486.08000000000004</v>
      </c>
      <c r="N16" s="164">
        <f t="shared" si="0"/>
        <v>84.42</v>
      </c>
      <c r="O16" s="164">
        <f t="shared" si="0"/>
        <v>3.93</v>
      </c>
    </row>
    <row r="17" spans="1:15" s="12" customFormat="1" ht="13.5" customHeight="1" x14ac:dyDescent="0.2">
      <c r="A17" s="80"/>
      <c r="B17" s="94" t="s">
        <v>9</v>
      </c>
      <c r="C17" s="80"/>
      <c r="D17" s="80"/>
      <c r="E17" s="80"/>
      <c r="F17" s="80"/>
      <c r="G17" s="80"/>
      <c r="H17" s="143"/>
      <c r="I17" s="143"/>
      <c r="J17" s="143"/>
      <c r="K17" s="143"/>
      <c r="L17" s="143"/>
      <c r="M17" s="143"/>
      <c r="N17" s="143"/>
      <c r="O17" s="143"/>
    </row>
    <row r="18" spans="1:15" s="12" customFormat="1" ht="18" customHeight="1" x14ac:dyDescent="0.2">
      <c r="A18" s="80">
        <v>13</v>
      </c>
      <c r="B18" s="62" t="s">
        <v>104</v>
      </c>
      <c r="C18" s="80">
        <v>100</v>
      </c>
      <c r="D18" s="80">
        <v>0.76</v>
      </c>
      <c r="E18" s="80">
        <v>6.08</v>
      </c>
      <c r="F18" s="80">
        <v>2.37</v>
      </c>
      <c r="G18" s="80">
        <v>67.3</v>
      </c>
      <c r="H18" s="143">
        <v>0.01</v>
      </c>
      <c r="I18" s="143">
        <v>5.7</v>
      </c>
      <c r="J18" s="143">
        <v>0</v>
      </c>
      <c r="K18" s="143">
        <v>1.64</v>
      </c>
      <c r="L18" s="143">
        <v>13.11</v>
      </c>
      <c r="M18" s="143">
        <v>24.01</v>
      </c>
      <c r="N18" s="143">
        <v>7.98</v>
      </c>
      <c r="O18" s="143">
        <v>0.34</v>
      </c>
    </row>
    <row r="19" spans="1:15" s="88" customFormat="1" ht="21" customHeight="1" x14ac:dyDescent="0.2">
      <c r="A19" s="9">
        <v>12</v>
      </c>
      <c r="B19" s="65" t="s">
        <v>67</v>
      </c>
      <c r="C19" s="151">
        <v>250</v>
      </c>
      <c r="D19" s="151">
        <v>9.24</v>
      </c>
      <c r="E19" s="151">
        <v>5.14</v>
      </c>
      <c r="F19" s="151">
        <v>44.16</v>
      </c>
      <c r="G19" s="151">
        <v>104.79</v>
      </c>
      <c r="H19" s="99">
        <v>0.06</v>
      </c>
      <c r="I19" s="99">
        <v>7.03</v>
      </c>
      <c r="J19" s="99">
        <v>0</v>
      </c>
      <c r="K19" s="99">
        <v>1.92</v>
      </c>
      <c r="L19" s="99">
        <v>29.3</v>
      </c>
      <c r="M19" s="99">
        <v>51.54</v>
      </c>
      <c r="N19" s="99">
        <v>23.96</v>
      </c>
      <c r="O19" s="99">
        <v>1.07</v>
      </c>
    </row>
    <row r="20" spans="1:15" s="12" customFormat="1" ht="18" customHeight="1" x14ac:dyDescent="0.2">
      <c r="A20" s="80">
        <v>282</v>
      </c>
      <c r="B20" s="59" t="s">
        <v>60</v>
      </c>
      <c r="C20" s="80">
        <v>100</v>
      </c>
      <c r="D20" s="80">
        <v>15.53</v>
      </c>
      <c r="E20" s="80">
        <v>11.52</v>
      </c>
      <c r="F20" s="80">
        <v>15.69</v>
      </c>
      <c r="G20" s="80">
        <v>228.72</v>
      </c>
      <c r="H20" s="69">
        <v>0.1</v>
      </c>
      <c r="I20" s="69">
        <v>7.0000000000000007E-2</v>
      </c>
      <c r="J20" s="69">
        <v>0.03</v>
      </c>
      <c r="K20" s="69">
        <v>0.9</v>
      </c>
      <c r="L20" s="69">
        <v>43.5</v>
      </c>
      <c r="M20" s="69">
        <v>166.17</v>
      </c>
      <c r="N20" s="69">
        <v>32.17</v>
      </c>
      <c r="O20" s="69">
        <v>7.0000000000000007E-2</v>
      </c>
    </row>
    <row r="21" spans="1:15" s="14" customFormat="1" ht="18" customHeight="1" x14ac:dyDescent="0.2">
      <c r="A21" s="80">
        <v>344</v>
      </c>
      <c r="B21" s="59" t="s">
        <v>201</v>
      </c>
      <c r="C21" s="80">
        <v>180</v>
      </c>
      <c r="D21" s="80">
        <v>3.36</v>
      </c>
      <c r="E21" s="80">
        <v>7.68</v>
      </c>
      <c r="F21" s="80">
        <v>17.97</v>
      </c>
      <c r="G21" s="80">
        <v>154.62</v>
      </c>
      <c r="H21" s="143">
        <v>0.09</v>
      </c>
      <c r="I21" s="143">
        <v>15.42</v>
      </c>
      <c r="J21" s="143">
        <v>4.2000000000000003E-2</v>
      </c>
      <c r="K21" s="144">
        <v>0.48</v>
      </c>
      <c r="L21" s="143">
        <v>53.69</v>
      </c>
      <c r="M21" s="143">
        <v>86.18</v>
      </c>
      <c r="N21" s="143">
        <v>37.96</v>
      </c>
      <c r="O21" s="143">
        <v>1.51</v>
      </c>
    </row>
    <row r="22" spans="1:15" s="12" customFormat="1" ht="21.75" customHeight="1" x14ac:dyDescent="0.2">
      <c r="A22" s="80">
        <v>399</v>
      </c>
      <c r="B22" s="59" t="s">
        <v>142</v>
      </c>
      <c r="C22" s="68">
        <v>200</v>
      </c>
      <c r="D22" s="69">
        <v>1</v>
      </c>
      <c r="E22" s="69">
        <v>0</v>
      </c>
      <c r="F22" s="69">
        <v>20.2</v>
      </c>
      <c r="G22" s="69">
        <v>85.33</v>
      </c>
      <c r="H22" s="101">
        <v>0</v>
      </c>
      <c r="I22" s="101">
        <v>14.8</v>
      </c>
      <c r="J22" s="101">
        <v>0</v>
      </c>
      <c r="K22" s="101">
        <v>0.5</v>
      </c>
      <c r="L22" s="101">
        <v>34.700000000000003</v>
      </c>
      <c r="M22" s="101">
        <v>36</v>
      </c>
      <c r="N22" s="101">
        <v>12</v>
      </c>
      <c r="O22" s="101">
        <v>0.7</v>
      </c>
    </row>
    <row r="23" spans="1:15" s="12" customFormat="1" ht="12" customHeight="1" x14ac:dyDescent="0.2">
      <c r="A23" s="80"/>
      <c r="B23" s="59" t="s">
        <v>7</v>
      </c>
      <c r="C23" s="193">
        <v>70</v>
      </c>
      <c r="D23" s="193">
        <v>5.32</v>
      </c>
      <c r="E23" s="193">
        <v>0.42</v>
      </c>
      <c r="F23" s="193">
        <v>36.54</v>
      </c>
      <c r="G23" s="193">
        <v>163.1</v>
      </c>
      <c r="H23" s="143">
        <v>7.0000000000000007E-2</v>
      </c>
      <c r="I23" s="143">
        <f>-J23</f>
        <v>0</v>
      </c>
      <c r="J23" s="143">
        <v>0</v>
      </c>
      <c r="K23" s="143">
        <v>0.98</v>
      </c>
      <c r="L23" s="143">
        <v>14</v>
      </c>
      <c r="M23" s="143">
        <v>45.5</v>
      </c>
      <c r="N23" s="143">
        <v>9.8000000000000007</v>
      </c>
      <c r="O23" s="143">
        <v>0.63</v>
      </c>
    </row>
    <row r="24" spans="1:15" s="14" customFormat="1" ht="20.100000000000001" customHeight="1" x14ac:dyDescent="0.2">
      <c r="A24" s="139"/>
      <c r="B24" s="140" t="s">
        <v>168</v>
      </c>
      <c r="C24" s="80">
        <v>70</v>
      </c>
      <c r="D24" s="183">
        <v>4.76</v>
      </c>
      <c r="E24" s="80">
        <v>0.84</v>
      </c>
      <c r="F24" s="80">
        <v>32.479999999999997</v>
      </c>
      <c r="G24" s="80">
        <v>150.5</v>
      </c>
      <c r="H24" s="162">
        <v>0.11</v>
      </c>
      <c r="I24" s="162">
        <v>0</v>
      </c>
      <c r="J24" s="162">
        <v>0</v>
      </c>
      <c r="K24" s="162">
        <v>1.43</v>
      </c>
      <c r="L24" s="162">
        <v>21</v>
      </c>
      <c r="M24" s="162">
        <v>86.1</v>
      </c>
      <c r="N24" s="162">
        <v>16.100000000000001</v>
      </c>
      <c r="O24" s="162">
        <v>1.57</v>
      </c>
    </row>
    <row r="25" spans="1:15" s="8" customFormat="1" ht="19.5" customHeight="1" x14ac:dyDescent="0.2">
      <c r="A25" s="7"/>
      <c r="B25" s="61" t="s">
        <v>63</v>
      </c>
      <c r="C25" s="78">
        <f t="shared" ref="C25:O25" si="1">SUM(C18:C24)</f>
        <v>970</v>
      </c>
      <c r="D25" s="7">
        <f t="shared" si="1"/>
        <v>39.97</v>
      </c>
      <c r="E25" s="7">
        <f t="shared" si="1"/>
        <v>31.68</v>
      </c>
      <c r="F25" s="7">
        <f t="shared" si="1"/>
        <v>169.41</v>
      </c>
      <c r="G25" s="7">
        <f t="shared" si="1"/>
        <v>954.36000000000013</v>
      </c>
      <c r="H25" s="145">
        <f t="shared" si="1"/>
        <v>0.44</v>
      </c>
      <c r="I25" s="145">
        <f t="shared" si="1"/>
        <v>43.019999999999996</v>
      </c>
      <c r="J25" s="145">
        <f t="shared" si="1"/>
        <v>7.2000000000000008E-2</v>
      </c>
      <c r="K25" s="145">
        <f t="shared" si="1"/>
        <v>7.85</v>
      </c>
      <c r="L25" s="145">
        <f t="shared" si="1"/>
        <v>209.3</v>
      </c>
      <c r="M25" s="145">
        <f t="shared" si="1"/>
        <v>495.5</v>
      </c>
      <c r="N25" s="145">
        <f t="shared" si="1"/>
        <v>139.97</v>
      </c>
      <c r="O25" s="145">
        <f t="shared" si="1"/>
        <v>5.8900000000000006</v>
      </c>
    </row>
    <row r="26" spans="1:15" s="8" customFormat="1" ht="18" customHeight="1" x14ac:dyDescent="0.2">
      <c r="A26" s="7"/>
      <c r="B26" s="61" t="s">
        <v>11</v>
      </c>
      <c r="C26" s="7"/>
      <c r="D26" s="7">
        <f t="shared" ref="D26:O26" si="2">D25+D16</f>
        <v>60.87</v>
      </c>
      <c r="E26" s="7">
        <f t="shared" si="2"/>
        <v>58.620000000000005</v>
      </c>
      <c r="F26" s="7">
        <f t="shared" si="2"/>
        <v>248.04</v>
      </c>
      <c r="G26" s="7">
        <f t="shared" si="2"/>
        <v>1598.3600000000001</v>
      </c>
      <c r="H26" s="145">
        <f t="shared" si="2"/>
        <v>0.73</v>
      </c>
      <c r="I26" s="145">
        <f t="shared" si="2"/>
        <v>55.599999999999994</v>
      </c>
      <c r="J26" s="145">
        <f t="shared" si="2"/>
        <v>0.23200000000000001</v>
      </c>
      <c r="K26" s="145">
        <f t="shared" si="2"/>
        <v>9.18</v>
      </c>
      <c r="L26" s="145">
        <f t="shared" si="2"/>
        <v>809.31999999999994</v>
      </c>
      <c r="M26" s="145">
        <f t="shared" si="2"/>
        <v>981.58</v>
      </c>
      <c r="N26" s="145">
        <f t="shared" si="2"/>
        <v>224.39</v>
      </c>
      <c r="O26" s="145">
        <f t="shared" si="2"/>
        <v>9.82</v>
      </c>
    </row>
    <row r="27" spans="1:15" s="4" customFormat="1" ht="18" customHeight="1" x14ac:dyDescent="0.2">
      <c r="A27" s="19"/>
      <c r="B27" s="19"/>
      <c r="C27" s="19"/>
      <c r="D27" s="19"/>
      <c r="E27" s="19"/>
      <c r="F27" s="19"/>
      <c r="G27" s="19"/>
    </row>
    <row r="28" spans="1:15" ht="18" customHeight="1" x14ac:dyDescent="0.2"/>
    <row r="29" spans="1:15" ht="18" customHeight="1" x14ac:dyDescent="0.2"/>
    <row r="30" spans="1:15" ht="18" customHeight="1" x14ac:dyDescent="0.2"/>
    <row r="31" spans="1:15" ht="18" customHeight="1" x14ac:dyDescent="0.2"/>
    <row r="32" spans="1:15" ht="18" customHeight="1" x14ac:dyDescent="0.2"/>
  </sheetData>
  <mergeCells count="10">
    <mergeCell ref="H6:K6"/>
    <mergeCell ref="L6:O6"/>
    <mergeCell ref="A1:B1"/>
    <mergeCell ref="A3:B3"/>
    <mergeCell ref="A4:C4"/>
    <mergeCell ref="C6:C7"/>
    <mergeCell ref="D6:F6"/>
    <mergeCell ref="G6:G7"/>
    <mergeCell ref="A6:A7"/>
    <mergeCell ref="B6:B7"/>
  </mergeCells>
  <phoneticPr fontId="2" type="noConversion"/>
  <pageMargins left="0.39370078740157483" right="0.39370078740157483" top="0.59055118110236227" bottom="0.19685039370078741" header="0.51181102362204722" footer="0.51181102362204722"/>
  <pageSetup paperSize="9" orientation="landscape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2"/>
  <sheetViews>
    <sheetView workbookViewId="0">
      <selection activeCell="P24" sqref="P24"/>
    </sheetView>
  </sheetViews>
  <sheetFormatPr defaultRowHeight="12.75" x14ac:dyDescent="0.2"/>
  <cols>
    <col min="1" max="1" width="7.85546875" customWidth="1"/>
    <col min="2" max="2" width="34.42578125" customWidth="1"/>
    <col min="3" max="3" width="9" customWidth="1"/>
    <col min="4" max="4" width="6.7109375" customWidth="1"/>
    <col min="5" max="5" width="6.85546875" customWidth="1"/>
    <col min="6" max="6" width="6.28515625" customWidth="1"/>
    <col min="7" max="7" width="15.85546875" customWidth="1"/>
    <col min="8" max="15" width="6.7109375" style="3" customWidth="1"/>
    <col min="16" max="16384" width="9.140625" style="3"/>
  </cols>
  <sheetData>
    <row r="1" spans="1:15" s="29" customFormat="1" ht="15" x14ac:dyDescent="0.25">
      <c r="A1" s="208" t="s">
        <v>173</v>
      </c>
      <c r="B1" s="209"/>
      <c r="C1" s="107"/>
    </row>
    <row r="2" spans="1:15" s="29" customFormat="1" ht="15" x14ac:dyDescent="0.25">
      <c r="A2" s="106" t="s">
        <v>160</v>
      </c>
      <c r="B2" s="29" t="s">
        <v>161</v>
      </c>
      <c r="C2" s="107"/>
    </row>
    <row r="3" spans="1:15" s="29" customFormat="1" ht="15" x14ac:dyDescent="0.25">
      <c r="A3" s="210" t="s">
        <v>162</v>
      </c>
      <c r="B3" s="211"/>
      <c r="C3" s="107"/>
      <c r="G3" s="108"/>
    </row>
    <row r="4" spans="1:15" s="29" customFormat="1" ht="15" x14ac:dyDescent="0.25">
      <c r="A4" s="212" t="s">
        <v>179</v>
      </c>
      <c r="B4" s="212"/>
      <c r="C4" s="212"/>
    </row>
    <row r="5" spans="1:15" s="29" customFormat="1" ht="15" x14ac:dyDescent="0.25">
      <c r="A5" s="109"/>
      <c r="B5" s="109"/>
      <c r="C5" s="109"/>
    </row>
    <row r="6" spans="1:15" s="110" customFormat="1" ht="17.25" customHeight="1" x14ac:dyDescent="0.2">
      <c r="A6" s="207" t="s">
        <v>0</v>
      </c>
      <c r="B6" s="213" t="s">
        <v>154</v>
      </c>
      <c r="C6" s="213" t="s">
        <v>13</v>
      </c>
      <c r="D6" s="215" t="s">
        <v>1</v>
      </c>
      <c r="E6" s="216"/>
      <c r="F6" s="217"/>
      <c r="G6" s="207" t="s">
        <v>5</v>
      </c>
      <c r="H6" s="207" t="s">
        <v>72</v>
      </c>
      <c r="I6" s="207"/>
      <c r="J6" s="207"/>
      <c r="K6" s="207"/>
      <c r="L6" s="207" t="s">
        <v>73</v>
      </c>
      <c r="M6" s="207"/>
      <c r="N6" s="207"/>
      <c r="O6" s="207"/>
    </row>
    <row r="7" spans="1:15" s="110" customFormat="1" ht="18" customHeight="1" x14ac:dyDescent="0.2">
      <c r="A7" s="207"/>
      <c r="B7" s="213"/>
      <c r="C7" s="214"/>
      <c r="D7" s="146" t="s">
        <v>2</v>
      </c>
      <c r="E7" s="146" t="s">
        <v>3</v>
      </c>
      <c r="F7" s="146" t="s">
        <v>4</v>
      </c>
      <c r="G7" s="218"/>
      <c r="H7" s="146" t="s">
        <v>158</v>
      </c>
      <c r="I7" s="146" t="s">
        <v>75</v>
      </c>
      <c r="J7" s="146" t="s">
        <v>76</v>
      </c>
      <c r="K7" s="146" t="s">
        <v>77</v>
      </c>
      <c r="L7" s="146" t="s">
        <v>78</v>
      </c>
      <c r="M7" s="146" t="s">
        <v>79</v>
      </c>
      <c r="N7" s="146" t="s">
        <v>80</v>
      </c>
      <c r="O7" s="146" t="s">
        <v>81</v>
      </c>
    </row>
    <row r="8" spans="1:15" s="5" customFormat="1" ht="13.5" customHeight="1" x14ac:dyDescent="0.2">
      <c r="A8" s="96"/>
      <c r="B8" s="63" t="s">
        <v>8</v>
      </c>
      <c r="C8" s="100"/>
      <c r="D8" s="96"/>
      <c r="E8" s="96"/>
      <c r="F8" s="96"/>
      <c r="G8" s="96"/>
      <c r="H8" s="159"/>
      <c r="I8" s="159"/>
      <c r="J8" s="159"/>
      <c r="K8" s="159"/>
      <c r="L8" s="159"/>
      <c r="M8" s="159"/>
      <c r="N8" s="159"/>
      <c r="O8" s="159"/>
    </row>
    <row r="9" spans="1:15" s="4" customFormat="1" ht="17.25" customHeight="1" x14ac:dyDescent="0.2">
      <c r="A9" s="80">
        <v>41</v>
      </c>
      <c r="B9" s="56" t="s">
        <v>15</v>
      </c>
      <c r="C9" s="149">
        <v>10</v>
      </c>
      <c r="D9" s="143">
        <v>0.1</v>
      </c>
      <c r="E9" s="143">
        <v>7.2</v>
      </c>
      <c r="F9" s="143">
        <v>0.1</v>
      </c>
      <c r="G9" s="101">
        <v>33</v>
      </c>
      <c r="H9" s="143">
        <v>0</v>
      </c>
      <c r="I9" s="143">
        <v>0</v>
      </c>
      <c r="J9" s="143">
        <v>0.04</v>
      </c>
      <c r="K9" s="143">
        <v>0.1</v>
      </c>
      <c r="L9" s="143">
        <v>2</v>
      </c>
      <c r="M9" s="143">
        <v>3</v>
      </c>
      <c r="N9" s="143">
        <v>0</v>
      </c>
      <c r="O9" s="143">
        <v>0</v>
      </c>
    </row>
    <row r="10" spans="1:15" s="138" customFormat="1" ht="20.100000000000001" customHeight="1" x14ac:dyDescent="0.2">
      <c r="A10" s="137">
        <v>7</v>
      </c>
      <c r="B10" s="98" t="s">
        <v>167</v>
      </c>
      <c r="C10" s="82">
        <v>15</v>
      </c>
      <c r="D10" s="101">
        <v>3.42</v>
      </c>
      <c r="E10" s="101">
        <v>4.41</v>
      </c>
      <c r="F10" s="101">
        <v>0</v>
      </c>
      <c r="G10" s="101">
        <v>54</v>
      </c>
      <c r="H10" s="101">
        <v>0</v>
      </c>
      <c r="I10" s="101">
        <v>0.1</v>
      </c>
      <c r="J10" s="101">
        <v>0.03</v>
      </c>
      <c r="K10" s="101">
        <v>7.0000000000000007E-2</v>
      </c>
      <c r="L10" s="101">
        <v>132</v>
      </c>
      <c r="M10" s="101">
        <v>75</v>
      </c>
      <c r="N10" s="101">
        <v>5.2</v>
      </c>
      <c r="O10" s="101">
        <v>0.15</v>
      </c>
    </row>
    <row r="11" spans="1:15" s="12" customFormat="1" ht="26.25" customHeight="1" x14ac:dyDescent="0.2">
      <c r="A11" s="80">
        <v>93</v>
      </c>
      <c r="B11" s="62" t="s">
        <v>33</v>
      </c>
      <c r="C11" s="183">
        <v>250</v>
      </c>
      <c r="D11" s="183">
        <v>7.18</v>
      </c>
      <c r="E11" s="183">
        <v>6.51</v>
      </c>
      <c r="F11" s="183">
        <v>23.5</v>
      </c>
      <c r="G11" s="183">
        <v>181.5</v>
      </c>
      <c r="H11" s="158">
        <v>0.11</v>
      </c>
      <c r="I11" s="158">
        <v>1.1399999999999999</v>
      </c>
      <c r="J11" s="158">
        <v>0.04</v>
      </c>
      <c r="K11" s="158">
        <v>0.39</v>
      </c>
      <c r="L11" s="158">
        <v>202.03</v>
      </c>
      <c r="M11" s="158">
        <v>172.48</v>
      </c>
      <c r="N11" s="158">
        <v>30.17</v>
      </c>
      <c r="O11" s="158">
        <v>0.64</v>
      </c>
    </row>
    <row r="12" spans="1:15" s="6" customFormat="1" ht="18.75" customHeight="1" x14ac:dyDescent="0.2">
      <c r="A12" s="151" t="s">
        <v>189</v>
      </c>
      <c r="B12" s="58" t="s">
        <v>14</v>
      </c>
      <c r="C12" s="151">
        <v>200</v>
      </c>
      <c r="D12" s="151">
        <v>4.08</v>
      </c>
      <c r="E12" s="151">
        <v>3.54</v>
      </c>
      <c r="F12" s="151">
        <v>16.579999999999998</v>
      </c>
      <c r="G12" s="151">
        <v>114.53</v>
      </c>
      <c r="H12" s="99">
        <f>0.28*0.18</f>
        <v>5.04E-2</v>
      </c>
      <c r="I12" s="99">
        <v>1.57</v>
      </c>
      <c r="J12" s="99">
        <v>0.24</v>
      </c>
      <c r="K12" s="99">
        <v>0</v>
      </c>
      <c r="L12" s="99">
        <v>152.19999999999999</v>
      </c>
      <c r="M12" s="99">
        <v>124.5</v>
      </c>
      <c r="N12" s="99">
        <v>21.34</v>
      </c>
      <c r="O12" s="99">
        <v>0.47</v>
      </c>
    </row>
    <row r="13" spans="1:15" s="12" customFormat="1" ht="12" customHeight="1" x14ac:dyDescent="0.2">
      <c r="A13" s="80"/>
      <c r="B13" s="59" t="s">
        <v>7</v>
      </c>
      <c r="C13" s="143">
        <v>40</v>
      </c>
      <c r="D13" s="143">
        <v>3</v>
      </c>
      <c r="E13" s="143">
        <v>0.24</v>
      </c>
      <c r="F13" s="143">
        <v>20.92</v>
      </c>
      <c r="G13" s="144">
        <v>93.2</v>
      </c>
      <c r="H13" s="143">
        <v>0.04</v>
      </c>
      <c r="I13" s="143">
        <f>-J13</f>
        <v>0</v>
      </c>
      <c r="J13" s="143">
        <v>0</v>
      </c>
      <c r="K13" s="143">
        <v>0.56000000000000005</v>
      </c>
      <c r="L13" s="143">
        <v>8</v>
      </c>
      <c r="M13" s="143">
        <v>26</v>
      </c>
      <c r="N13" s="143">
        <v>5.6</v>
      </c>
      <c r="O13" s="143">
        <v>0.36</v>
      </c>
    </row>
    <row r="14" spans="1:15" s="4" customFormat="1" ht="36.75" customHeight="1" x14ac:dyDescent="0.2">
      <c r="A14" s="82">
        <v>454</v>
      </c>
      <c r="B14" s="81" t="s">
        <v>148</v>
      </c>
      <c r="C14" s="83">
        <v>60</v>
      </c>
      <c r="D14" s="84">
        <v>3.5</v>
      </c>
      <c r="E14" s="84">
        <v>3.75</v>
      </c>
      <c r="F14" s="84">
        <v>34.770000000000003</v>
      </c>
      <c r="G14" s="84">
        <f>D14*4+E14*9+F14*4</f>
        <v>186.83</v>
      </c>
      <c r="H14" s="101">
        <v>0.05</v>
      </c>
      <c r="I14" s="101">
        <v>0.03</v>
      </c>
      <c r="J14" s="101">
        <v>2.8000000000000001E-2</v>
      </c>
      <c r="K14" s="101">
        <v>0.68</v>
      </c>
      <c r="L14" s="101">
        <v>12.4</v>
      </c>
      <c r="M14" s="101">
        <v>34.5</v>
      </c>
      <c r="N14" s="101">
        <v>13.2</v>
      </c>
      <c r="O14" s="101">
        <v>0.87</v>
      </c>
    </row>
    <row r="15" spans="1:15" s="5" customFormat="1" ht="15" customHeight="1" x14ac:dyDescent="0.2">
      <c r="A15" s="7"/>
      <c r="B15" s="61" t="s">
        <v>66</v>
      </c>
      <c r="C15" s="77">
        <f t="shared" ref="C15:O15" si="0">SUM(C9:C14)</f>
        <v>575</v>
      </c>
      <c r="D15" s="7">
        <f t="shared" si="0"/>
        <v>21.28</v>
      </c>
      <c r="E15" s="7">
        <f t="shared" si="0"/>
        <v>25.649999999999995</v>
      </c>
      <c r="F15" s="7">
        <f t="shared" si="0"/>
        <v>95.87</v>
      </c>
      <c r="G15" s="7">
        <f t="shared" si="0"/>
        <v>663.06</v>
      </c>
      <c r="H15" s="160">
        <f t="shared" si="0"/>
        <v>0.25040000000000001</v>
      </c>
      <c r="I15" s="160">
        <f t="shared" si="0"/>
        <v>2.84</v>
      </c>
      <c r="J15" s="160">
        <f t="shared" si="0"/>
        <v>0.378</v>
      </c>
      <c r="K15" s="160">
        <f t="shared" si="0"/>
        <v>1.8000000000000003</v>
      </c>
      <c r="L15" s="160">
        <f t="shared" si="0"/>
        <v>508.62999999999994</v>
      </c>
      <c r="M15" s="160">
        <f t="shared" si="0"/>
        <v>435.48</v>
      </c>
      <c r="N15" s="160">
        <f t="shared" si="0"/>
        <v>75.510000000000005</v>
      </c>
      <c r="O15" s="160">
        <f t="shared" si="0"/>
        <v>2.4900000000000002</v>
      </c>
    </row>
    <row r="16" spans="1:15" s="5" customFormat="1" ht="13.5" customHeight="1" x14ac:dyDescent="0.2">
      <c r="A16" s="151"/>
      <c r="B16" s="92" t="s">
        <v>9</v>
      </c>
      <c r="C16" s="151"/>
      <c r="D16" s="151"/>
      <c r="E16" s="151"/>
      <c r="F16" s="151"/>
      <c r="G16" s="151"/>
      <c r="H16" s="159"/>
      <c r="I16" s="159"/>
      <c r="J16" s="159"/>
      <c r="K16" s="159"/>
      <c r="L16" s="159"/>
      <c r="M16" s="159"/>
      <c r="N16" s="159"/>
      <c r="O16" s="159"/>
    </row>
    <row r="17" spans="1:16" s="5" customFormat="1" ht="15.75" customHeight="1" x14ac:dyDescent="0.2">
      <c r="A17" s="80" t="s">
        <v>65</v>
      </c>
      <c r="B17" s="59" t="s">
        <v>39</v>
      </c>
      <c r="C17" s="80">
        <v>250</v>
      </c>
      <c r="D17" s="80">
        <v>2.2000000000000002</v>
      </c>
      <c r="E17" s="80">
        <v>4.4000000000000004</v>
      </c>
      <c r="F17" s="80">
        <v>12.4</v>
      </c>
      <c r="G17" s="80">
        <v>99</v>
      </c>
      <c r="H17" s="99">
        <v>1.2E-2</v>
      </c>
      <c r="I17" s="99">
        <v>8.56</v>
      </c>
      <c r="J17" s="99">
        <v>0.05</v>
      </c>
      <c r="K17" s="99">
        <v>2.5000000000000001E-2</v>
      </c>
      <c r="L17" s="99">
        <v>12.71</v>
      </c>
      <c r="M17" s="99">
        <v>10.6</v>
      </c>
      <c r="N17" s="99">
        <v>4.1500000000000004</v>
      </c>
      <c r="O17" s="99">
        <v>0.17</v>
      </c>
    </row>
    <row r="18" spans="1:16" s="5" customFormat="1" ht="19.5" customHeight="1" x14ac:dyDescent="0.2">
      <c r="A18" s="151">
        <v>258</v>
      </c>
      <c r="B18" s="62" t="s">
        <v>43</v>
      </c>
      <c r="C18" s="80">
        <v>120</v>
      </c>
      <c r="D18" s="183">
        <v>17.96</v>
      </c>
      <c r="E18" s="183">
        <v>5.36</v>
      </c>
      <c r="F18" s="183">
        <v>11.68</v>
      </c>
      <c r="G18" s="183">
        <v>166</v>
      </c>
      <c r="H18" s="149">
        <v>0.08</v>
      </c>
      <c r="I18" s="149">
        <v>0.32</v>
      </c>
      <c r="J18" s="149">
        <v>0.03</v>
      </c>
      <c r="K18" s="149">
        <v>1.02</v>
      </c>
      <c r="L18" s="149">
        <v>26.87</v>
      </c>
      <c r="M18" s="149">
        <v>175.24</v>
      </c>
      <c r="N18" s="149">
        <v>28.73</v>
      </c>
      <c r="O18" s="149">
        <v>0.77</v>
      </c>
    </row>
    <row r="19" spans="1:16" s="4" customFormat="1" ht="27.75" customHeight="1" x14ac:dyDescent="0.2">
      <c r="A19" s="80" t="s">
        <v>64</v>
      </c>
      <c r="B19" s="59" t="s">
        <v>69</v>
      </c>
      <c r="C19" s="80">
        <v>180</v>
      </c>
      <c r="D19" s="80">
        <v>3.42</v>
      </c>
      <c r="E19" s="80">
        <v>4.6100000000000003</v>
      </c>
      <c r="F19" s="80">
        <v>22.58</v>
      </c>
      <c r="G19" s="80">
        <f>D19*4+E19*9+F19*4</f>
        <v>145.49</v>
      </c>
      <c r="H19" s="69">
        <v>0.11</v>
      </c>
      <c r="I19" s="69">
        <v>17.05</v>
      </c>
      <c r="J19" s="69">
        <v>0</v>
      </c>
      <c r="K19" s="69">
        <v>2.16</v>
      </c>
      <c r="L19" s="69">
        <v>56.82</v>
      </c>
      <c r="M19" s="69">
        <v>107.18</v>
      </c>
      <c r="N19" s="69">
        <v>43.48</v>
      </c>
      <c r="O19" s="69">
        <v>2.21</v>
      </c>
    </row>
    <row r="20" spans="1:16" s="87" customFormat="1" ht="16.5" customHeight="1" x14ac:dyDescent="0.2">
      <c r="A20" s="151">
        <v>376</v>
      </c>
      <c r="B20" s="59" t="s">
        <v>68</v>
      </c>
      <c r="C20" s="143">
        <v>200</v>
      </c>
      <c r="D20" s="143">
        <v>0.44</v>
      </c>
      <c r="E20" s="143">
        <v>0.03</v>
      </c>
      <c r="F20" s="143">
        <v>27.7</v>
      </c>
      <c r="G20" s="143">
        <v>113</v>
      </c>
      <c r="H20" s="143">
        <v>0</v>
      </c>
      <c r="I20" s="143">
        <v>0.4</v>
      </c>
      <c r="J20" s="143">
        <v>0</v>
      </c>
      <c r="K20" s="143">
        <v>0.2</v>
      </c>
      <c r="L20" s="143">
        <v>31.82</v>
      </c>
      <c r="M20" s="143">
        <v>15.4</v>
      </c>
      <c r="N20" s="143">
        <v>6</v>
      </c>
      <c r="O20" s="143">
        <v>1.25</v>
      </c>
    </row>
    <row r="21" spans="1:16" s="12" customFormat="1" ht="13.5" customHeight="1" x14ac:dyDescent="0.2">
      <c r="A21" s="80"/>
      <c r="B21" s="53" t="s">
        <v>97</v>
      </c>
      <c r="C21" s="143">
        <v>100</v>
      </c>
      <c r="D21" s="143">
        <v>0.4</v>
      </c>
      <c r="E21" s="143">
        <v>0.4</v>
      </c>
      <c r="F21" s="143">
        <v>9.8000000000000007</v>
      </c>
      <c r="G21" s="144">
        <v>47</v>
      </c>
      <c r="H21" s="143">
        <v>0.03</v>
      </c>
      <c r="I21" s="143">
        <v>10</v>
      </c>
      <c r="J21" s="143">
        <v>0</v>
      </c>
      <c r="K21" s="143">
        <v>0.2</v>
      </c>
      <c r="L21" s="143">
        <v>16</v>
      </c>
      <c r="M21" s="143">
        <v>11</v>
      </c>
      <c r="N21" s="143">
        <v>9</v>
      </c>
      <c r="O21" s="143">
        <v>2.2000000000000002</v>
      </c>
    </row>
    <row r="22" spans="1:16" s="12" customFormat="1" ht="12" customHeight="1" x14ac:dyDescent="0.2">
      <c r="A22" s="80"/>
      <c r="B22" s="59" t="s">
        <v>7</v>
      </c>
      <c r="C22" s="183">
        <v>70</v>
      </c>
      <c r="D22" s="183">
        <v>5.32</v>
      </c>
      <c r="E22" s="183">
        <v>0.42</v>
      </c>
      <c r="F22" s="183">
        <v>36.54</v>
      </c>
      <c r="G22" s="183">
        <v>163.1</v>
      </c>
      <c r="H22" s="143">
        <v>7.0000000000000007E-2</v>
      </c>
      <c r="I22" s="143">
        <f>-J22</f>
        <v>0</v>
      </c>
      <c r="J22" s="143">
        <v>0</v>
      </c>
      <c r="K22" s="143">
        <v>0.98</v>
      </c>
      <c r="L22" s="143">
        <v>14</v>
      </c>
      <c r="M22" s="143">
        <v>45.5</v>
      </c>
      <c r="N22" s="143">
        <v>9.8000000000000007</v>
      </c>
      <c r="O22" s="143">
        <v>0.63</v>
      </c>
    </row>
    <row r="23" spans="1:16" s="14" customFormat="1" ht="20.100000000000001" customHeight="1" x14ac:dyDescent="0.2">
      <c r="A23" s="139"/>
      <c r="B23" s="140" t="s">
        <v>168</v>
      </c>
      <c r="C23" s="80">
        <v>70</v>
      </c>
      <c r="D23" s="183">
        <v>4.76</v>
      </c>
      <c r="E23" s="80">
        <v>0.84</v>
      </c>
      <c r="F23" s="80">
        <v>32.479999999999997</v>
      </c>
      <c r="G23" s="80">
        <v>150.5</v>
      </c>
      <c r="H23" s="162">
        <v>0.11</v>
      </c>
      <c r="I23" s="162">
        <v>0</v>
      </c>
      <c r="J23" s="162">
        <v>0</v>
      </c>
      <c r="K23" s="162">
        <v>1.43</v>
      </c>
      <c r="L23" s="162">
        <v>21</v>
      </c>
      <c r="M23" s="162">
        <v>86.1</v>
      </c>
      <c r="N23" s="162">
        <v>16.100000000000001</v>
      </c>
      <c r="O23" s="162">
        <v>1.57</v>
      </c>
    </row>
    <row r="24" spans="1:16" s="5" customFormat="1" ht="18.75" customHeight="1" x14ac:dyDescent="0.2">
      <c r="A24" s="7"/>
      <c r="B24" s="61" t="s">
        <v>63</v>
      </c>
      <c r="C24" s="78">
        <f t="shared" ref="C24:O24" si="1">SUM(C17:C23)</f>
        <v>990</v>
      </c>
      <c r="D24" s="7">
        <f t="shared" si="1"/>
        <v>34.5</v>
      </c>
      <c r="E24" s="7">
        <f t="shared" si="1"/>
        <v>16.060000000000002</v>
      </c>
      <c r="F24" s="7">
        <f t="shared" si="1"/>
        <v>153.17999999999998</v>
      </c>
      <c r="G24" s="7">
        <f t="shared" si="1"/>
        <v>884.09</v>
      </c>
      <c r="H24" s="172">
        <f t="shared" si="1"/>
        <v>0.41200000000000003</v>
      </c>
      <c r="I24" s="172">
        <f t="shared" si="1"/>
        <v>36.33</v>
      </c>
      <c r="J24" s="172">
        <f t="shared" si="1"/>
        <v>0.08</v>
      </c>
      <c r="K24" s="172">
        <f t="shared" si="1"/>
        <v>6.0150000000000006</v>
      </c>
      <c r="L24" s="172">
        <f t="shared" si="1"/>
        <v>179.22</v>
      </c>
      <c r="M24" s="172">
        <f t="shared" si="1"/>
        <v>451.02</v>
      </c>
      <c r="N24" s="172">
        <f t="shared" si="1"/>
        <v>117.25999999999999</v>
      </c>
      <c r="O24" s="172">
        <f t="shared" si="1"/>
        <v>8.8000000000000007</v>
      </c>
    </row>
    <row r="25" spans="1:16" s="5" customFormat="1" ht="15.75" customHeight="1" x14ac:dyDescent="0.2">
      <c r="A25" s="7"/>
      <c r="B25" s="61" t="s">
        <v>11</v>
      </c>
      <c r="C25" s="7"/>
      <c r="D25" s="7">
        <f t="shared" ref="D25:O25" si="2">D24+D15</f>
        <v>55.78</v>
      </c>
      <c r="E25" s="7">
        <f t="shared" si="2"/>
        <v>41.709999999999994</v>
      </c>
      <c r="F25" s="7">
        <f t="shared" si="2"/>
        <v>249.04999999999998</v>
      </c>
      <c r="G25" s="7">
        <f t="shared" si="2"/>
        <v>1547.15</v>
      </c>
      <c r="H25" s="7">
        <f t="shared" si="2"/>
        <v>0.6624000000000001</v>
      </c>
      <c r="I25" s="7">
        <f t="shared" si="2"/>
        <v>39.17</v>
      </c>
      <c r="J25" s="7">
        <f t="shared" si="2"/>
        <v>0.45800000000000002</v>
      </c>
      <c r="K25" s="7">
        <f t="shared" si="2"/>
        <v>7.8150000000000013</v>
      </c>
      <c r="L25" s="7">
        <f t="shared" si="2"/>
        <v>687.84999999999991</v>
      </c>
      <c r="M25" s="7">
        <f t="shared" si="2"/>
        <v>886.5</v>
      </c>
      <c r="N25" s="7">
        <f t="shared" si="2"/>
        <v>192.76999999999998</v>
      </c>
      <c r="O25" s="7">
        <f t="shared" si="2"/>
        <v>11.290000000000001</v>
      </c>
    </row>
    <row r="26" spans="1:16" s="157" customFormat="1" x14ac:dyDescent="0.2">
      <c r="A26" s="20"/>
      <c r="B26" s="21"/>
      <c r="C26" s="20"/>
      <c r="D26" s="21"/>
      <c r="E26" s="21"/>
      <c r="F26" s="21"/>
      <c r="G26" s="33"/>
    </row>
    <row r="27" spans="1:16" ht="18" customHeight="1" x14ac:dyDescent="0.2"/>
    <row r="28" spans="1:16" ht="18" customHeight="1" x14ac:dyDescent="0.2"/>
    <row r="29" spans="1:16" ht="18" customHeight="1" x14ac:dyDescent="0.2"/>
    <row r="30" spans="1:16" customFormat="1" ht="18" customHeight="1" x14ac:dyDescent="0.2">
      <c r="H30" s="3"/>
      <c r="I30" s="3"/>
      <c r="J30" s="3"/>
      <c r="K30" s="3"/>
      <c r="L30" s="3"/>
      <c r="M30" s="3"/>
      <c r="N30" s="3"/>
      <c r="O30" s="3"/>
      <c r="P30" s="3"/>
    </row>
    <row r="31" spans="1:16" customFormat="1" ht="18" customHeight="1" x14ac:dyDescent="0.2">
      <c r="H31" s="3"/>
      <c r="I31" s="3"/>
      <c r="J31" s="3"/>
      <c r="K31" s="3"/>
      <c r="L31" s="3"/>
      <c r="M31" s="3"/>
      <c r="N31" s="3"/>
      <c r="O31" s="3"/>
      <c r="P31" s="3"/>
    </row>
    <row r="32" spans="1:16" customFormat="1" ht="18" customHeight="1" x14ac:dyDescent="0.2">
      <c r="H32" s="3"/>
      <c r="I32" s="3"/>
      <c r="J32" s="3"/>
      <c r="K32" s="3"/>
      <c r="L32" s="3"/>
      <c r="M32" s="3"/>
      <c r="N32" s="3"/>
      <c r="O32" s="3"/>
      <c r="P32" s="3"/>
    </row>
  </sheetData>
  <mergeCells count="10">
    <mergeCell ref="G6:G7"/>
    <mergeCell ref="H6:K6"/>
    <mergeCell ref="L6:O6"/>
    <mergeCell ref="A1:B1"/>
    <mergeCell ref="A3:B3"/>
    <mergeCell ref="A4:C4"/>
    <mergeCell ref="A6:A7"/>
    <mergeCell ref="B6:B7"/>
    <mergeCell ref="C6:C7"/>
    <mergeCell ref="D6:F6"/>
  </mergeCells>
  <pageMargins left="0.39370078740157483" right="0.39370078740157483" top="0.59055118110236227" bottom="0.19685039370078741" header="0.51181102362204722" footer="0.51181102362204722"/>
  <pageSetup paperSize="9" orientation="landscape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O30"/>
  <sheetViews>
    <sheetView workbookViewId="0">
      <selection activeCell="P24" sqref="P24"/>
    </sheetView>
  </sheetViews>
  <sheetFormatPr defaultRowHeight="12.75" x14ac:dyDescent="0.2"/>
  <cols>
    <col min="1" max="1" width="9.42578125" customWidth="1"/>
    <col min="2" max="2" width="33.85546875" customWidth="1"/>
    <col min="3" max="3" width="9.28515625" customWidth="1"/>
    <col min="4" max="4" width="6.5703125" customWidth="1"/>
    <col min="5" max="6" width="6.42578125" customWidth="1"/>
    <col min="7" max="7" width="16.140625" customWidth="1"/>
    <col min="8" max="15" width="6.7109375" customWidth="1"/>
  </cols>
  <sheetData>
    <row r="1" spans="1:15" s="29" customFormat="1" ht="15" x14ac:dyDescent="0.25">
      <c r="A1" s="208" t="s">
        <v>174</v>
      </c>
      <c r="B1" s="209"/>
      <c r="C1" s="107"/>
    </row>
    <row r="2" spans="1:15" s="29" customFormat="1" ht="15" x14ac:dyDescent="0.25">
      <c r="A2" s="106" t="s">
        <v>160</v>
      </c>
      <c r="B2" s="29" t="s">
        <v>161</v>
      </c>
      <c r="C2" s="107"/>
    </row>
    <row r="3" spans="1:15" s="29" customFormat="1" ht="15" x14ac:dyDescent="0.25">
      <c r="A3" s="210" t="s">
        <v>162</v>
      </c>
      <c r="B3" s="211"/>
      <c r="C3" s="107"/>
      <c r="G3" s="108"/>
    </row>
    <row r="4" spans="1:15" s="29" customFormat="1" ht="15" x14ac:dyDescent="0.25">
      <c r="A4" s="212" t="s">
        <v>179</v>
      </c>
      <c r="B4" s="212"/>
      <c r="C4" s="212"/>
    </row>
    <row r="5" spans="1:15" s="29" customFormat="1" ht="15" x14ac:dyDescent="0.25">
      <c r="A5" s="109"/>
      <c r="B5" s="109"/>
      <c r="C5" s="109"/>
    </row>
    <row r="6" spans="1:15" s="110" customFormat="1" ht="17.25" customHeight="1" x14ac:dyDescent="0.2">
      <c r="A6" s="207" t="s">
        <v>0</v>
      </c>
      <c r="B6" s="213" t="s">
        <v>154</v>
      </c>
      <c r="C6" s="213" t="s">
        <v>13</v>
      </c>
      <c r="D6" s="215" t="s">
        <v>1</v>
      </c>
      <c r="E6" s="216"/>
      <c r="F6" s="217"/>
      <c r="G6" s="207" t="s">
        <v>5</v>
      </c>
      <c r="H6" s="207" t="s">
        <v>72</v>
      </c>
      <c r="I6" s="207"/>
      <c r="J6" s="207"/>
      <c r="K6" s="207"/>
      <c r="L6" s="207" t="s">
        <v>73</v>
      </c>
      <c r="M6" s="207"/>
      <c r="N6" s="207"/>
      <c r="O6" s="207"/>
    </row>
    <row r="7" spans="1:15" s="110" customFormat="1" ht="18" customHeight="1" x14ac:dyDescent="0.2">
      <c r="A7" s="207"/>
      <c r="B7" s="213"/>
      <c r="C7" s="214"/>
      <c r="D7" s="150" t="s">
        <v>2</v>
      </c>
      <c r="E7" s="150" t="s">
        <v>3</v>
      </c>
      <c r="F7" s="150" t="s">
        <v>4</v>
      </c>
      <c r="G7" s="218"/>
      <c r="H7" s="150" t="s">
        <v>158</v>
      </c>
      <c r="I7" s="150" t="s">
        <v>75</v>
      </c>
      <c r="J7" s="150" t="s">
        <v>76</v>
      </c>
      <c r="K7" s="150" t="s">
        <v>77</v>
      </c>
      <c r="L7" s="150" t="s">
        <v>78</v>
      </c>
      <c r="M7" s="150" t="s">
        <v>79</v>
      </c>
      <c r="N7" s="150" t="s">
        <v>80</v>
      </c>
      <c r="O7" s="150" t="s">
        <v>81</v>
      </c>
    </row>
    <row r="8" spans="1:15" s="14" customFormat="1" ht="16.5" customHeight="1" x14ac:dyDescent="0.2">
      <c r="A8" s="80"/>
      <c r="B8" s="152" t="s">
        <v>8</v>
      </c>
      <c r="C8" s="15"/>
      <c r="D8" s="80"/>
      <c r="E8" s="80"/>
      <c r="F8" s="80"/>
      <c r="G8" s="80"/>
      <c r="H8" s="143"/>
      <c r="I8" s="143"/>
      <c r="J8" s="143"/>
      <c r="K8" s="143"/>
      <c r="L8" s="143"/>
      <c r="M8" s="143"/>
      <c r="N8" s="143"/>
      <c r="O8" s="143"/>
    </row>
    <row r="9" spans="1:15" s="12" customFormat="1" ht="13.5" customHeight="1" x14ac:dyDescent="0.2">
      <c r="A9" s="80"/>
      <c r="B9" s="53" t="s">
        <v>97</v>
      </c>
      <c r="C9" s="143">
        <v>100</v>
      </c>
      <c r="D9" s="143">
        <v>0.4</v>
      </c>
      <c r="E9" s="143">
        <v>0.4</v>
      </c>
      <c r="F9" s="143">
        <v>9.8000000000000007</v>
      </c>
      <c r="G9" s="144">
        <v>47</v>
      </c>
      <c r="H9" s="143">
        <v>0.03</v>
      </c>
      <c r="I9" s="143">
        <v>10</v>
      </c>
      <c r="J9" s="143">
        <v>0</v>
      </c>
      <c r="K9" s="143">
        <v>0.2</v>
      </c>
      <c r="L9" s="143">
        <v>16</v>
      </c>
      <c r="M9" s="143">
        <v>11</v>
      </c>
      <c r="N9" s="143">
        <v>9</v>
      </c>
      <c r="O9" s="143">
        <v>2.2000000000000002</v>
      </c>
    </row>
    <row r="10" spans="1:15" s="4" customFormat="1" ht="17.25" customHeight="1" x14ac:dyDescent="0.2">
      <c r="A10" s="80">
        <v>41</v>
      </c>
      <c r="B10" s="56" t="s">
        <v>15</v>
      </c>
      <c r="C10" s="182">
        <v>10</v>
      </c>
      <c r="D10" s="143">
        <v>0.1</v>
      </c>
      <c r="E10" s="143">
        <v>7.2</v>
      </c>
      <c r="F10" s="143">
        <v>0.1</v>
      </c>
      <c r="G10" s="101">
        <v>33</v>
      </c>
      <c r="H10" s="143">
        <v>0</v>
      </c>
      <c r="I10" s="143">
        <v>0</v>
      </c>
      <c r="J10" s="143">
        <v>0.04</v>
      </c>
      <c r="K10" s="143">
        <v>0.1</v>
      </c>
      <c r="L10" s="143">
        <v>2</v>
      </c>
      <c r="M10" s="143">
        <v>3</v>
      </c>
      <c r="N10" s="143">
        <v>0</v>
      </c>
      <c r="O10" s="143">
        <v>0</v>
      </c>
    </row>
    <row r="11" spans="1:15" s="138" customFormat="1" ht="20.100000000000001" customHeight="1" x14ac:dyDescent="0.2">
      <c r="A11" s="137">
        <v>7</v>
      </c>
      <c r="B11" s="98" t="s">
        <v>167</v>
      </c>
      <c r="C11" s="82">
        <v>15</v>
      </c>
      <c r="D11" s="101">
        <v>3.42</v>
      </c>
      <c r="E11" s="101">
        <v>4.41</v>
      </c>
      <c r="F11" s="101">
        <v>0</v>
      </c>
      <c r="G11" s="101">
        <v>54</v>
      </c>
      <c r="H11" s="101">
        <v>0</v>
      </c>
      <c r="I11" s="101">
        <v>0.1</v>
      </c>
      <c r="J11" s="101">
        <v>0.03</v>
      </c>
      <c r="K11" s="101">
        <v>7.0000000000000007E-2</v>
      </c>
      <c r="L11" s="101">
        <v>132</v>
      </c>
      <c r="M11" s="101">
        <v>75</v>
      </c>
      <c r="N11" s="101">
        <v>5.2</v>
      </c>
      <c r="O11" s="101">
        <v>0.15</v>
      </c>
    </row>
    <row r="12" spans="1:15" s="86" customFormat="1" ht="18.75" customHeight="1" x14ac:dyDescent="0.2">
      <c r="A12" s="151">
        <v>215</v>
      </c>
      <c r="B12" s="60" t="s">
        <v>35</v>
      </c>
      <c r="C12" s="151">
        <v>200</v>
      </c>
      <c r="D12" s="151">
        <v>19.53</v>
      </c>
      <c r="E12" s="151">
        <v>18.829999999999998</v>
      </c>
      <c r="F12" s="151">
        <v>3.21</v>
      </c>
      <c r="G12" s="80">
        <f>D12*4+E12*9+F12*4</f>
        <v>260.42999999999995</v>
      </c>
      <c r="H12" s="101">
        <v>0.12</v>
      </c>
      <c r="I12" s="101">
        <v>0.31</v>
      </c>
      <c r="J12" s="101">
        <v>0.47</v>
      </c>
      <c r="K12" s="101">
        <v>1.1100000000000001</v>
      </c>
      <c r="L12" s="101">
        <v>142.77000000000001</v>
      </c>
      <c r="M12" s="101">
        <v>323.33</v>
      </c>
      <c r="N12" s="101">
        <v>24</v>
      </c>
      <c r="O12" s="101">
        <v>3.6</v>
      </c>
    </row>
    <row r="13" spans="1:15" s="4" customFormat="1" ht="20.100000000000001" customHeight="1" x14ac:dyDescent="0.2">
      <c r="A13" s="80" t="s">
        <v>186</v>
      </c>
      <c r="B13" s="54" t="s">
        <v>6</v>
      </c>
      <c r="C13" s="184">
        <v>200</v>
      </c>
      <c r="D13" s="184">
        <v>3.17</v>
      </c>
      <c r="E13" s="184">
        <v>2.68</v>
      </c>
      <c r="F13" s="184">
        <v>14.96</v>
      </c>
      <c r="G13" s="184">
        <v>97.13</v>
      </c>
      <c r="H13" s="184">
        <v>0.04</v>
      </c>
      <c r="I13" s="184">
        <v>1.3</v>
      </c>
      <c r="J13" s="184">
        <v>0.02</v>
      </c>
      <c r="K13" s="184">
        <v>0</v>
      </c>
      <c r="L13" s="184">
        <v>125.73</v>
      </c>
      <c r="M13" s="184">
        <v>90</v>
      </c>
      <c r="N13" s="184">
        <v>14</v>
      </c>
      <c r="O13" s="184">
        <v>0.13</v>
      </c>
    </row>
    <row r="14" spans="1:15" s="12" customFormat="1" ht="12" customHeight="1" x14ac:dyDescent="0.2">
      <c r="A14" s="80"/>
      <c r="B14" s="59" t="s">
        <v>7</v>
      </c>
      <c r="C14" s="143">
        <v>50</v>
      </c>
      <c r="D14" s="143">
        <v>3.75</v>
      </c>
      <c r="E14" s="143">
        <v>0.3</v>
      </c>
      <c r="F14" s="143">
        <v>26.15</v>
      </c>
      <c r="G14" s="144">
        <v>116.5</v>
      </c>
      <c r="H14" s="143">
        <v>0.05</v>
      </c>
      <c r="I14" s="143">
        <f>-J14</f>
        <v>0</v>
      </c>
      <c r="J14" s="143">
        <v>0</v>
      </c>
      <c r="K14" s="143">
        <v>0.7</v>
      </c>
      <c r="L14" s="143">
        <v>10</v>
      </c>
      <c r="M14" s="143">
        <v>32.5</v>
      </c>
      <c r="N14" s="143">
        <v>7</v>
      </c>
      <c r="O14" s="143">
        <v>0.45</v>
      </c>
    </row>
    <row r="15" spans="1:15" s="14" customFormat="1" ht="40.5" customHeight="1" x14ac:dyDescent="0.2">
      <c r="A15" s="137"/>
      <c r="B15" s="98" t="s">
        <v>131</v>
      </c>
      <c r="C15" s="137">
        <v>200</v>
      </c>
      <c r="D15" s="99">
        <v>5.8</v>
      </c>
      <c r="E15" s="99">
        <v>5</v>
      </c>
      <c r="F15" s="99">
        <v>8</v>
      </c>
      <c r="G15" s="99">
        <v>106</v>
      </c>
      <c r="H15" s="99">
        <v>0.08</v>
      </c>
      <c r="I15" s="99">
        <v>1.4</v>
      </c>
      <c r="J15" s="99">
        <v>0.04</v>
      </c>
      <c r="K15" s="99">
        <v>0</v>
      </c>
      <c r="L15" s="99">
        <v>240</v>
      </c>
      <c r="M15" s="99">
        <v>180</v>
      </c>
      <c r="N15" s="99">
        <v>28</v>
      </c>
      <c r="O15" s="99">
        <v>0.2</v>
      </c>
    </row>
    <row r="16" spans="1:15" s="14" customFormat="1" ht="15" customHeight="1" x14ac:dyDescent="0.2">
      <c r="A16" s="11"/>
      <c r="B16" s="61" t="s">
        <v>66</v>
      </c>
      <c r="C16" s="77">
        <f t="shared" ref="C16:O16" si="0">SUM(C9:C15)</f>
        <v>775</v>
      </c>
      <c r="D16" s="11">
        <f t="shared" si="0"/>
        <v>36.17</v>
      </c>
      <c r="E16" s="11">
        <f t="shared" si="0"/>
        <v>38.82</v>
      </c>
      <c r="F16" s="11">
        <f t="shared" si="0"/>
        <v>62.22</v>
      </c>
      <c r="G16" s="11">
        <f t="shared" si="0"/>
        <v>714.06</v>
      </c>
      <c r="H16" s="164">
        <f t="shared" si="0"/>
        <v>0.32</v>
      </c>
      <c r="I16" s="164">
        <f t="shared" si="0"/>
        <v>13.110000000000001</v>
      </c>
      <c r="J16" s="164">
        <f t="shared" si="0"/>
        <v>0.60000000000000009</v>
      </c>
      <c r="K16" s="164">
        <f t="shared" si="0"/>
        <v>2.1800000000000002</v>
      </c>
      <c r="L16" s="164">
        <f t="shared" si="0"/>
        <v>668.5</v>
      </c>
      <c r="M16" s="164">
        <f t="shared" si="0"/>
        <v>714.82999999999993</v>
      </c>
      <c r="N16" s="164">
        <f t="shared" si="0"/>
        <v>87.2</v>
      </c>
      <c r="O16" s="164">
        <f t="shared" si="0"/>
        <v>6.73</v>
      </c>
    </row>
    <row r="17" spans="1:15" s="14" customFormat="1" ht="17.25" customHeight="1" x14ac:dyDescent="0.2">
      <c r="A17" s="80"/>
      <c r="B17" s="94" t="s">
        <v>9</v>
      </c>
      <c r="C17" s="80"/>
      <c r="D17" s="80"/>
      <c r="E17" s="80"/>
      <c r="F17" s="80"/>
      <c r="G17" s="80"/>
      <c r="H17" s="143"/>
      <c r="I17" s="143"/>
      <c r="J17" s="143"/>
      <c r="K17" s="143"/>
      <c r="L17" s="143"/>
      <c r="M17" s="143"/>
      <c r="N17" s="143"/>
      <c r="O17" s="143"/>
    </row>
    <row r="18" spans="1:15" s="176" customFormat="1" ht="18" customHeight="1" x14ac:dyDescent="0.2">
      <c r="A18" s="158">
        <v>14</v>
      </c>
      <c r="B18" s="175" t="s">
        <v>106</v>
      </c>
      <c r="C18" s="80">
        <v>100</v>
      </c>
      <c r="D18" s="80">
        <v>1.0900000000000001</v>
      </c>
      <c r="E18" s="80">
        <v>6.16</v>
      </c>
      <c r="F18" s="80">
        <v>3.47</v>
      </c>
      <c r="G18" s="80">
        <v>73.7</v>
      </c>
      <c r="H18" s="143">
        <v>0.05</v>
      </c>
      <c r="I18" s="143">
        <v>20.420000000000002</v>
      </c>
      <c r="J18" s="143">
        <v>0</v>
      </c>
      <c r="K18" s="143">
        <v>3.18</v>
      </c>
      <c r="L18" s="143">
        <v>17.579999999999998</v>
      </c>
      <c r="M18" s="143">
        <v>32.880000000000003</v>
      </c>
      <c r="N18" s="143">
        <v>17.78</v>
      </c>
      <c r="O18" s="143">
        <v>0.83</v>
      </c>
    </row>
    <row r="19" spans="1:15" s="88" customFormat="1" ht="17.25" customHeight="1" x14ac:dyDescent="0.2">
      <c r="A19" s="80">
        <v>85</v>
      </c>
      <c r="B19" s="59" t="s">
        <v>55</v>
      </c>
      <c r="C19" s="80">
        <v>250</v>
      </c>
      <c r="D19" s="80">
        <v>3.16</v>
      </c>
      <c r="E19" s="80">
        <v>4.26</v>
      </c>
      <c r="F19" s="80">
        <v>17.350000000000001</v>
      </c>
      <c r="G19" s="80">
        <f>D19*4+E19*9+F19*4</f>
        <v>120.38</v>
      </c>
      <c r="H19" s="143">
        <v>0.06</v>
      </c>
      <c r="I19" s="143">
        <v>4.5999999999999996</v>
      </c>
      <c r="J19" s="143">
        <v>4.0000000000000001E-3</v>
      </c>
      <c r="K19" s="143">
        <v>1.07</v>
      </c>
      <c r="L19" s="143">
        <v>18.22</v>
      </c>
      <c r="M19" s="143">
        <v>37.880000000000003</v>
      </c>
      <c r="N19" s="143">
        <v>14.5</v>
      </c>
      <c r="O19" s="143">
        <v>0.54</v>
      </c>
    </row>
    <row r="20" spans="1:15" s="14" customFormat="1" ht="17.25" customHeight="1" x14ac:dyDescent="0.2">
      <c r="A20" s="80" t="s">
        <v>190</v>
      </c>
      <c r="B20" s="59" t="s">
        <v>38</v>
      </c>
      <c r="C20" s="80">
        <v>260</v>
      </c>
      <c r="D20" s="80">
        <v>27.69</v>
      </c>
      <c r="E20" s="80">
        <v>22.63</v>
      </c>
      <c r="F20" s="80">
        <v>37.19</v>
      </c>
      <c r="G20" s="80">
        <f>D20*4+E20*9+F20*4</f>
        <v>463.19</v>
      </c>
      <c r="H20" s="143">
        <v>0.22</v>
      </c>
      <c r="I20" s="143">
        <v>0.44</v>
      </c>
      <c r="J20" s="143">
        <v>0.05</v>
      </c>
      <c r="K20" s="143">
        <v>0.55000000000000004</v>
      </c>
      <c r="L20" s="143">
        <v>32.72</v>
      </c>
      <c r="M20" s="143">
        <v>169.1</v>
      </c>
      <c r="N20" s="143">
        <v>37.049999999999997</v>
      </c>
      <c r="O20" s="143">
        <v>1.57</v>
      </c>
    </row>
    <row r="21" spans="1:15" s="12" customFormat="1" ht="27" customHeight="1" x14ac:dyDescent="0.2">
      <c r="A21" s="80" t="s">
        <v>191</v>
      </c>
      <c r="B21" s="141" t="s">
        <v>176</v>
      </c>
      <c r="C21" s="68">
        <v>200</v>
      </c>
      <c r="D21" s="69">
        <v>0.95</v>
      </c>
      <c r="E21" s="69">
        <v>0</v>
      </c>
      <c r="F21" s="69">
        <v>25.5</v>
      </c>
      <c r="G21" s="69">
        <f t="shared" ref="G21" si="1">D21*4+E21*9+F21*4</f>
        <v>105.8</v>
      </c>
      <c r="H21" s="84">
        <v>0.37</v>
      </c>
      <c r="I21" s="84">
        <v>0.75</v>
      </c>
      <c r="J21" s="84">
        <v>0.09</v>
      </c>
      <c r="K21" s="84">
        <v>0.96</v>
      </c>
      <c r="L21" s="84">
        <v>56.62</v>
      </c>
      <c r="M21" s="84">
        <v>292.68</v>
      </c>
      <c r="N21" s="84">
        <v>64.12</v>
      </c>
      <c r="O21" s="84">
        <v>2.71</v>
      </c>
    </row>
    <row r="22" spans="1:15" s="12" customFormat="1" ht="12" customHeight="1" x14ac:dyDescent="0.2">
      <c r="A22" s="80"/>
      <c r="B22" s="59" t="s">
        <v>7</v>
      </c>
      <c r="C22" s="143">
        <v>60</v>
      </c>
      <c r="D22" s="183">
        <v>4.5599999999999996</v>
      </c>
      <c r="E22" s="183">
        <v>0.36</v>
      </c>
      <c r="F22" s="183">
        <v>31.32</v>
      </c>
      <c r="G22" s="183">
        <v>139.80000000000001</v>
      </c>
      <c r="H22" s="165">
        <v>0.06</v>
      </c>
      <c r="I22" s="165">
        <f>-J22</f>
        <v>0</v>
      </c>
      <c r="J22" s="165">
        <v>0</v>
      </c>
      <c r="K22" s="165">
        <v>0.84</v>
      </c>
      <c r="L22" s="165">
        <v>12</v>
      </c>
      <c r="M22" s="165">
        <v>39</v>
      </c>
      <c r="N22" s="165">
        <v>8.4</v>
      </c>
      <c r="O22" s="165">
        <v>0.54</v>
      </c>
    </row>
    <row r="23" spans="1:15" s="14" customFormat="1" ht="20.100000000000001" customHeight="1" x14ac:dyDescent="0.2">
      <c r="A23" s="139"/>
      <c r="B23" s="140" t="s">
        <v>168</v>
      </c>
      <c r="C23" s="80">
        <v>70</v>
      </c>
      <c r="D23" s="183">
        <v>4.76</v>
      </c>
      <c r="E23" s="80">
        <v>0.84</v>
      </c>
      <c r="F23" s="80">
        <v>32.479999999999997</v>
      </c>
      <c r="G23" s="80">
        <v>150.5</v>
      </c>
      <c r="H23" s="162">
        <v>0.11</v>
      </c>
      <c r="I23" s="162">
        <v>0</v>
      </c>
      <c r="J23" s="162">
        <v>0</v>
      </c>
      <c r="K23" s="162">
        <v>1.43</v>
      </c>
      <c r="L23" s="162">
        <v>21</v>
      </c>
      <c r="M23" s="162">
        <v>86.1</v>
      </c>
      <c r="N23" s="162">
        <v>16.100000000000001</v>
      </c>
      <c r="O23" s="162">
        <v>1.57</v>
      </c>
    </row>
    <row r="24" spans="1:15" s="14" customFormat="1" ht="18.75" customHeight="1" x14ac:dyDescent="0.2">
      <c r="A24" s="11"/>
      <c r="B24" s="61" t="s">
        <v>63</v>
      </c>
      <c r="C24" s="77">
        <v>830</v>
      </c>
      <c r="D24" s="11">
        <f>SUM(D18:D23)</f>
        <v>42.21</v>
      </c>
      <c r="E24" s="11">
        <f>SUM(E18:E23)</f>
        <v>34.25</v>
      </c>
      <c r="F24" s="11">
        <f>SUM(F18:F23)</f>
        <v>147.30999999999997</v>
      </c>
      <c r="G24" s="11">
        <f>SUM(G18:G23)</f>
        <v>1053.3699999999999</v>
      </c>
      <c r="H24" s="143"/>
      <c r="I24" s="143"/>
      <c r="J24" s="143"/>
      <c r="K24" s="143"/>
      <c r="L24" s="143"/>
      <c r="M24" s="143"/>
      <c r="N24" s="143"/>
      <c r="O24" s="143"/>
    </row>
    <row r="25" spans="1:15" s="14" customFormat="1" ht="17.25" customHeight="1" x14ac:dyDescent="0.2">
      <c r="A25" s="11"/>
      <c r="B25" s="64" t="s">
        <v>11</v>
      </c>
      <c r="C25" s="11"/>
      <c r="D25" s="11">
        <f>D24+D16</f>
        <v>78.38</v>
      </c>
      <c r="E25" s="11">
        <f>E24+E16</f>
        <v>73.069999999999993</v>
      </c>
      <c r="F25" s="11">
        <f>F24+F16</f>
        <v>209.52999999999997</v>
      </c>
      <c r="G25" s="11">
        <f>G24+G16</f>
        <v>1767.4299999999998</v>
      </c>
      <c r="H25" s="164">
        <f t="shared" ref="H25:O25" si="2">H24+H16</f>
        <v>0.32</v>
      </c>
      <c r="I25" s="164">
        <f t="shared" si="2"/>
        <v>13.110000000000001</v>
      </c>
      <c r="J25" s="164">
        <f t="shared" si="2"/>
        <v>0.60000000000000009</v>
      </c>
      <c r="K25" s="164">
        <f t="shared" si="2"/>
        <v>2.1800000000000002</v>
      </c>
      <c r="L25" s="164">
        <f t="shared" si="2"/>
        <v>668.5</v>
      </c>
      <c r="M25" s="164">
        <f t="shared" si="2"/>
        <v>714.82999999999993</v>
      </c>
      <c r="N25" s="164">
        <f t="shared" si="2"/>
        <v>87.2</v>
      </c>
      <c r="O25" s="164">
        <f t="shared" si="2"/>
        <v>6.73</v>
      </c>
    </row>
    <row r="26" spans="1:15" s="14" customFormat="1" x14ac:dyDescent="0.2">
      <c r="A26" s="23"/>
      <c r="B26" s="88"/>
      <c r="C26" s="23"/>
      <c r="D26" s="87"/>
      <c r="E26" s="87"/>
      <c r="F26" s="87"/>
      <c r="G26" s="87"/>
      <c r="H26" s="88"/>
    </row>
    <row r="27" spans="1:15" s="13" customFormat="1" ht="18" customHeight="1" x14ac:dyDescent="0.2">
      <c r="A27" s="23"/>
      <c r="B27" s="22"/>
      <c r="C27" s="23"/>
      <c r="D27" s="22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</row>
    <row r="28" spans="1:15" s="12" customFormat="1" ht="18" customHeight="1" x14ac:dyDescent="0.2">
      <c r="A28" s="23"/>
      <c r="B28" s="22"/>
      <c r="C28" s="23"/>
      <c r="D28" s="22"/>
      <c r="E28" s="22"/>
      <c r="F28" s="22"/>
      <c r="G28" s="22"/>
      <c r="H28" s="16"/>
    </row>
    <row r="30" spans="1:15" ht="19.5" x14ac:dyDescent="0.2">
      <c r="A30" s="219"/>
      <c r="B30" s="220"/>
      <c r="C30" s="220"/>
      <c r="D30" s="220"/>
      <c r="E30" s="220"/>
      <c r="F30" s="220"/>
      <c r="G30" s="220"/>
      <c r="H30" s="16"/>
    </row>
  </sheetData>
  <mergeCells count="11">
    <mergeCell ref="A30:G30"/>
    <mergeCell ref="H6:K6"/>
    <mergeCell ref="L6:O6"/>
    <mergeCell ref="A1:B1"/>
    <mergeCell ref="A3:B3"/>
    <mergeCell ref="A4:C4"/>
    <mergeCell ref="G6:G7"/>
    <mergeCell ref="C6:C7"/>
    <mergeCell ref="D6:F6"/>
    <mergeCell ref="B6:B7"/>
    <mergeCell ref="A6:A7"/>
  </mergeCells>
  <phoneticPr fontId="2" type="noConversion"/>
  <pageMargins left="0.39370078740157483" right="0.39370078740157483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workbookViewId="0">
      <selection activeCell="G27" sqref="G27"/>
    </sheetView>
  </sheetViews>
  <sheetFormatPr defaultRowHeight="12.75" x14ac:dyDescent="0.2"/>
  <cols>
    <col min="1" max="1" width="8.5703125" customWidth="1"/>
    <col min="2" max="2" width="33.85546875" customWidth="1"/>
    <col min="3" max="3" width="9.28515625" customWidth="1"/>
    <col min="4" max="4" width="6.5703125" customWidth="1"/>
    <col min="5" max="6" width="6.42578125" customWidth="1"/>
    <col min="7" max="7" width="16.140625" customWidth="1"/>
    <col min="8" max="15" width="6.7109375" customWidth="1"/>
  </cols>
  <sheetData>
    <row r="1" spans="1:15" s="29" customFormat="1" ht="15" x14ac:dyDescent="0.25">
      <c r="A1" s="208" t="s">
        <v>159</v>
      </c>
      <c r="B1" s="209"/>
      <c r="C1" s="107"/>
    </row>
    <row r="2" spans="1:15" s="29" customFormat="1" ht="15" x14ac:dyDescent="0.25">
      <c r="A2" s="106" t="s">
        <v>160</v>
      </c>
      <c r="B2" s="29" t="s">
        <v>175</v>
      </c>
      <c r="C2" s="107"/>
    </row>
    <row r="3" spans="1:15" s="29" customFormat="1" ht="15" x14ac:dyDescent="0.25">
      <c r="A3" s="210" t="s">
        <v>162</v>
      </c>
      <c r="B3" s="211"/>
      <c r="C3" s="107"/>
      <c r="G3" s="108"/>
    </row>
    <row r="4" spans="1:15" s="29" customFormat="1" ht="15" x14ac:dyDescent="0.25">
      <c r="A4" s="212" t="s">
        <v>179</v>
      </c>
      <c r="B4" s="212"/>
      <c r="C4" s="212"/>
    </row>
    <row r="5" spans="1:15" s="29" customFormat="1" ht="15" x14ac:dyDescent="0.25">
      <c r="A5" s="109"/>
      <c r="B5" s="109"/>
      <c r="C5" s="109"/>
    </row>
    <row r="6" spans="1:15" s="110" customFormat="1" ht="17.25" customHeight="1" x14ac:dyDescent="0.2">
      <c r="A6" s="207" t="s">
        <v>0</v>
      </c>
      <c r="B6" s="213" t="s">
        <v>154</v>
      </c>
      <c r="C6" s="213" t="s">
        <v>13</v>
      </c>
      <c r="D6" s="215" t="s">
        <v>1</v>
      </c>
      <c r="E6" s="216"/>
      <c r="F6" s="217"/>
      <c r="G6" s="207" t="s">
        <v>5</v>
      </c>
      <c r="H6" s="207" t="s">
        <v>72</v>
      </c>
      <c r="I6" s="207"/>
      <c r="J6" s="207"/>
      <c r="K6" s="207"/>
      <c r="L6" s="207" t="s">
        <v>73</v>
      </c>
      <c r="M6" s="207"/>
      <c r="N6" s="207"/>
      <c r="O6" s="207"/>
    </row>
    <row r="7" spans="1:15" s="110" customFormat="1" ht="18" customHeight="1" x14ac:dyDescent="0.2">
      <c r="A7" s="207"/>
      <c r="B7" s="213"/>
      <c r="C7" s="214"/>
      <c r="D7" s="150" t="s">
        <v>2</v>
      </c>
      <c r="E7" s="150" t="s">
        <v>3</v>
      </c>
      <c r="F7" s="150" t="s">
        <v>4</v>
      </c>
      <c r="G7" s="218"/>
      <c r="H7" s="150" t="s">
        <v>158</v>
      </c>
      <c r="I7" s="150" t="s">
        <v>75</v>
      </c>
      <c r="J7" s="150" t="s">
        <v>76</v>
      </c>
      <c r="K7" s="150" t="s">
        <v>77</v>
      </c>
      <c r="L7" s="150" t="s">
        <v>78</v>
      </c>
      <c r="M7" s="150" t="s">
        <v>79</v>
      </c>
      <c r="N7" s="150" t="s">
        <v>80</v>
      </c>
      <c r="O7" s="150" t="s">
        <v>81</v>
      </c>
    </row>
    <row r="8" spans="1:15" s="14" customFormat="1" ht="16.5" customHeight="1" x14ac:dyDescent="0.2">
      <c r="A8" s="80"/>
      <c r="B8" s="152" t="s">
        <v>8</v>
      </c>
      <c r="C8" s="15"/>
      <c r="D8" s="80"/>
      <c r="E8" s="80"/>
      <c r="F8" s="80"/>
      <c r="G8" s="80"/>
      <c r="H8" s="173"/>
      <c r="I8" s="174"/>
      <c r="J8" s="174"/>
      <c r="K8" s="174"/>
      <c r="L8" s="174"/>
      <c r="M8" s="174"/>
      <c r="N8" s="174"/>
      <c r="O8" s="174"/>
    </row>
    <row r="9" spans="1:15" s="12" customFormat="1" ht="13.5" customHeight="1" x14ac:dyDescent="0.2">
      <c r="A9" s="80"/>
      <c r="B9" s="53" t="s">
        <v>97</v>
      </c>
      <c r="C9" s="143">
        <v>100</v>
      </c>
      <c r="D9" s="143">
        <v>0.4</v>
      </c>
      <c r="E9" s="143">
        <v>0.4</v>
      </c>
      <c r="F9" s="143">
        <v>9.8000000000000007</v>
      </c>
      <c r="G9" s="144">
        <v>47</v>
      </c>
      <c r="H9" s="143">
        <v>0.03</v>
      </c>
      <c r="I9" s="143">
        <v>10</v>
      </c>
      <c r="J9" s="143">
        <v>0</v>
      </c>
      <c r="K9" s="143">
        <v>0.2</v>
      </c>
      <c r="L9" s="143">
        <v>16</v>
      </c>
      <c r="M9" s="143">
        <v>11</v>
      </c>
      <c r="N9" s="143">
        <v>9</v>
      </c>
      <c r="O9" s="143">
        <v>2.2000000000000002</v>
      </c>
    </row>
    <row r="10" spans="1:15" s="138" customFormat="1" ht="20.100000000000001" customHeight="1" x14ac:dyDescent="0.2">
      <c r="A10" s="137">
        <v>7</v>
      </c>
      <c r="B10" s="98" t="s">
        <v>167</v>
      </c>
      <c r="C10" s="82">
        <v>15</v>
      </c>
      <c r="D10" s="101">
        <v>3.42</v>
      </c>
      <c r="E10" s="101">
        <v>4.41</v>
      </c>
      <c r="F10" s="101">
        <v>0</v>
      </c>
      <c r="G10" s="101">
        <v>54</v>
      </c>
      <c r="H10" s="101">
        <v>0</v>
      </c>
      <c r="I10" s="101">
        <v>0.1</v>
      </c>
      <c r="J10" s="101">
        <v>0.03</v>
      </c>
      <c r="K10" s="101">
        <v>7.0000000000000007E-2</v>
      </c>
      <c r="L10" s="101">
        <v>132</v>
      </c>
      <c r="M10" s="101">
        <v>75</v>
      </c>
      <c r="N10" s="101">
        <v>5.2</v>
      </c>
      <c r="O10" s="101">
        <v>0.15</v>
      </c>
    </row>
    <row r="11" spans="1:15" s="86" customFormat="1" ht="18" customHeight="1" x14ac:dyDescent="0.2">
      <c r="A11" s="185">
        <v>41</v>
      </c>
      <c r="B11" s="60" t="s">
        <v>15</v>
      </c>
      <c r="C11" s="185">
        <v>15</v>
      </c>
      <c r="D11" s="185">
        <v>0.15</v>
      </c>
      <c r="E11" s="185">
        <v>10.8</v>
      </c>
      <c r="F11" s="185">
        <v>0.15</v>
      </c>
      <c r="G11" s="185">
        <v>99</v>
      </c>
      <c r="H11" s="143">
        <v>0</v>
      </c>
      <c r="I11" s="143">
        <v>0</v>
      </c>
      <c r="J11" s="143">
        <v>0.06</v>
      </c>
      <c r="K11" s="143">
        <v>0.15</v>
      </c>
      <c r="L11" s="143">
        <v>3</v>
      </c>
      <c r="M11" s="143">
        <v>4.5</v>
      </c>
      <c r="N11" s="143">
        <v>0</v>
      </c>
      <c r="O11" s="143">
        <v>0</v>
      </c>
    </row>
    <row r="12" spans="1:15" s="17" customFormat="1" ht="18" customHeight="1" x14ac:dyDescent="0.2">
      <c r="A12" s="80">
        <v>185</v>
      </c>
      <c r="B12" s="59" t="s">
        <v>103</v>
      </c>
      <c r="C12" s="80">
        <v>200</v>
      </c>
      <c r="D12" s="80">
        <v>4.55</v>
      </c>
      <c r="E12" s="80">
        <v>6.08</v>
      </c>
      <c r="F12" s="80">
        <v>28.38</v>
      </c>
      <c r="G12" s="80">
        <v>168.44</v>
      </c>
      <c r="H12" s="143">
        <v>0.02</v>
      </c>
      <c r="I12" s="143">
        <v>0</v>
      </c>
      <c r="J12" s="143">
        <v>0.02</v>
      </c>
      <c r="K12" s="143">
        <v>0.17</v>
      </c>
      <c r="L12" s="143">
        <v>4.7</v>
      </c>
      <c r="M12" s="143">
        <v>47.4</v>
      </c>
      <c r="N12" s="143">
        <v>15.3</v>
      </c>
      <c r="O12" s="143">
        <v>0.32</v>
      </c>
    </row>
    <row r="13" spans="1:15" s="4" customFormat="1" ht="18" customHeight="1" x14ac:dyDescent="0.2">
      <c r="A13" s="185" t="s">
        <v>182</v>
      </c>
      <c r="B13" s="59" t="s">
        <v>141</v>
      </c>
      <c r="C13" s="151">
        <v>200</v>
      </c>
      <c r="D13" s="151">
        <v>0.2</v>
      </c>
      <c r="E13" s="151">
        <v>0</v>
      </c>
      <c r="F13" s="151">
        <v>10</v>
      </c>
      <c r="G13" s="151">
        <f>D13*4+E13*9+F13*4</f>
        <v>40.799999999999997</v>
      </c>
      <c r="H13" s="84">
        <v>0</v>
      </c>
      <c r="I13" s="84">
        <v>0.03</v>
      </c>
      <c r="J13" s="84">
        <v>0</v>
      </c>
      <c r="K13" s="84">
        <v>0</v>
      </c>
      <c r="L13" s="84">
        <v>11.1</v>
      </c>
      <c r="M13" s="84">
        <v>2.8</v>
      </c>
      <c r="N13" s="84">
        <v>1.4</v>
      </c>
      <c r="O13" s="84">
        <v>0.28000000000000003</v>
      </c>
    </row>
    <row r="14" spans="1:15" s="12" customFormat="1" ht="12" customHeight="1" x14ac:dyDescent="0.2">
      <c r="A14" s="80"/>
      <c r="B14" s="59" t="s">
        <v>7</v>
      </c>
      <c r="C14" s="143">
        <v>50</v>
      </c>
      <c r="D14" s="143">
        <v>3.75</v>
      </c>
      <c r="E14" s="143">
        <v>0.3</v>
      </c>
      <c r="F14" s="143">
        <v>26.15</v>
      </c>
      <c r="G14" s="144">
        <v>116.5</v>
      </c>
      <c r="H14" s="143">
        <v>0.05</v>
      </c>
      <c r="I14" s="143">
        <f>-J14</f>
        <v>0</v>
      </c>
      <c r="J14" s="143">
        <v>0</v>
      </c>
      <c r="K14" s="143">
        <v>0.7</v>
      </c>
      <c r="L14" s="143">
        <v>10</v>
      </c>
      <c r="M14" s="143">
        <v>32.5</v>
      </c>
      <c r="N14" s="143">
        <v>7</v>
      </c>
      <c r="O14" s="143">
        <v>0.45</v>
      </c>
    </row>
    <row r="15" spans="1:15" s="12" customFormat="1" ht="39.75" customHeight="1" x14ac:dyDescent="0.2">
      <c r="A15" s="168"/>
      <c r="B15" s="167" t="s">
        <v>137</v>
      </c>
      <c r="C15" s="169">
        <v>200</v>
      </c>
      <c r="D15" s="99">
        <v>1.5</v>
      </c>
      <c r="E15" s="99">
        <v>0</v>
      </c>
      <c r="F15" s="99">
        <v>22.8</v>
      </c>
      <c r="G15" s="99">
        <f>D15*4+E15*9+F15*4</f>
        <v>97.2</v>
      </c>
      <c r="H15" s="101">
        <v>0</v>
      </c>
      <c r="I15" s="101">
        <v>14.8</v>
      </c>
      <c r="J15" s="101">
        <v>0</v>
      </c>
      <c r="K15" s="101">
        <v>0.5</v>
      </c>
      <c r="L15" s="101">
        <v>34.700000000000003</v>
      </c>
      <c r="M15" s="101">
        <v>36</v>
      </c>
      <c r="N15" s="101">
        <v>12</v>
      </c>
      <c r="O15" s="101">
        <v>0.7</v>
      </c>
    </row>
    <row r="16" spans="1:15" s="87" customFormat="1" ht="20.100000000000001" customHeight="1" x14ac:dyDescent="0.2">
      <c r="A16" s="11"/>
      <c r="B16" s="61" t="s">
        <v>66</v>
      </c>
      <c r="C16" s="77">
        <f t="shared" ref="C16:O16" si="0">SUM(C9:C15)</f>
        <v>780</v>
      </c>
      <c r="D16" s="11">
        <f t="shared" si="0"/>
        <v>13.969999999999999</v>
      </c>
      <c r="E16" s="11">
        <f t="shared" si="0"/>
        <v>21.990000000000002</v>
      </c>
      <c r="F16" s="11">
        <f t="shared" si="0"/>
        <v>97.279999999999987</v>
      </c>
      <c r="G16" s="11">
        <f t="shared" si="0"/>
        <v>622.94000000000005</v>
      </c>
      <c r="H16" s="164">
        <f t="shared" si="0"/>
        <v>0.1</v>
      </c>
      <c r="I16" s="164">
        <f t="shared" si="0"/>
        <v>24.93</v>
      </c>
      <c r="J16" s="164">
        <f t="shared" si="0"/>
        <v>0.11</v>
      </c>
      <c r="K16" s="164">
        <f t="shared" si="0"/>
        <v>1.79</v>
      </c>
      <c r="L16" s="164">
        <f t="shared" si="0"/>
        <v>211.5</v>
      </c>
      <c r="M16" s="164">
        <f t="shared" si="0"/>
        <v>209.20000000000002</v>
      </c>
      <c r="N16" s="164">
        <f t="shared" si="0"/>
        <v>49.9</v>
      </c>
      <c r="O16" s="164">
        <f t="shared" si="0"/>
        <v>4.1000000000000005</v>
      </c>
    </row>
    <row r="17" spans="1:16" s="13" customFormat="1" ht="18" customHeight="1" x14ac:dyDescent="0.2">
      <c r="A17" s="80"/>
      <c r="B17" s="94" t="s">
        <v>9</v>
      </c>
      <c r="C17" s="80"/>
      <c r="D17" s="80"/>
      <c r="E17" s="80"/>
      <c r="F17" s="80"/>
      <c r="G17" s="80"/>
      <c r="H17" s="143"/>
      <c r="I17" s="164"/>
      <c r="J17" s="164"/>
      <c r="K17" s="164"/>
      <c r="L17" s="164"/>
      <c r="M17" s="164"/>
      <c r="N17" s="164"/>
      <c r="O17" s="164"/>
    </row>
    <row r="18" spans="1:16" s="12" customFormat="1" ht="15.75" customHeight="1" x14ac:dyDescent="0.2">
      <c r="A18" s="80">
        <v>78</v>
      </c>
      <c r="B18" s="59" t="s">
        <v>42</v>
      </c>
      <c r="C18" s="80">
        <v>250</v>
      </c>
      <c r="D18" s="80">
        <v>1.52</v>
      </c>
      <c r="E18" s="80">
        <v>4.84</v>
      </c>
      <c r="F18" s="80">
        <v>8.9600000000000009</v>
      </c>
      <c r="G18" s="80">
        <v>85.5</v>
      </c>
      <c r="H18" s="101">
        <v>1.2E-2</v>
      </c>
      <c r="I18" s="101">
        <v>9.32</v>
      </c>
      <c r="J18" s="101">
        <v>0.02</v>
      </c>
      <c r="K18" s="101">
        <v>0.35</v>
      </c>
      <c r="L18" s="101">
        <v>37.299999999999997</v>
      </c>
      <c r="M18" s="101">
        <v>52.75</v>
      </c>
      <c r="N18" s="101">
        <v>22.92</v>
      </c>
      <c r="O18" s="101">
        <v>0.8</v>
      </c>
    </row>
    <row r="19" spans="1:16" s="12" customFormat="1" ht="22.5" customHeight="1" x14ac:dyDescent="0.2">
      <c r="A19" s="80" t="s">
        <v>198</v>
      </c>
      <c r="B19" s="79" t="s">
        <v>197</v>
      </c>
      <c r="C19" s="80">
        <v>100</v>
      </c>
      <c r="D19" s="80">
        <v>22.37</v>
      </c>
      <c r="E19" s="80">
        <v>9.11</v>
      </c>
      <c r="F19" s="80">
        <v>9.3699999999999992</v>
      </c>
      <c r="G19" s="80">
        <f>D19*4+E19*9+F19*4</f>
        <v>208.95</v>
      </c>
      <c r="H19" s="143">
        <v>0.19</v>
      </c>
      <c r="I19" s="143">
        <v>12.7</v>
      </c>
      <c r="J19" s="143">
        <v>5.24</v>
      </c>
      <c r="K19" s="143">
        <v>1</v>
      </c>
      <c r="L19" s="143">
        <v>30</v>
      </c>
      <c r="M19" s="143">
        <v>239</v>
      </c>
      <c r="N19" s="143">
        <v>17</v>
      </c>
      <c r="O19" s="143">
        <v>5</v>
      </c>
    </row>
    <row r="20" spans="1:16" s="5" customFormat="1" ht="18" customHeight="1" x14ac:dyDescent="0.2">
      <c r="A20" s="80">
        <v>336</v>
      </c>
      <c r="B20" s="59" t="s">
        <v>40</v>
      </c>
      <c r="C20" s="80">
        <v>180</v>
      </c>
      <c r="D20" s="80">
        <v>3.71</v>
      </c>
      <c r="E20" s="80">
        <v>5.82</v>
      </c>
      <c r="F20" s="80">
        <v>16.97</v>
      </c>
      <c r="G20" s="80">
        <v>135.18</v>
      </c>
      <c r="H20" s="191">
        <v>0.05</v>
      </c>
      <c r="I20" s="191">
        <v>30.89</v>
      </c>
      <c r="J20" s="191">
        <v>0</v>
      </c>
      <c r="K20" s="192">
        <v>3</v>
      </c>
      <c r="L20" s="191">
        <v>99.8</v>
      </c>
      <c r="M20" s="191">
        <v>72.25</v>
      </c>
      <c r="N20" s="191">
        <v>37.159999999999997</v>
      </c>
      <c r="O20" s="191">
        <v>1.45</v>
      </c>
      <c r="P20" s="14"/>
    </row>
    <row r="21" spans="1:16" s="4" customFormat="1" ht="20.100000000000001" customHeight="1" x14ac:dyDescent="0.2">
      <c r="A21" s="151">
        <v>372</v>
      </c>
      <c r="B21" s="53" t="s">
        <v>54</v>
      </c>
      <c r="C21" s="80">
        <v>200</v>
      </c>
      <c r="D21" s="80">
        <v>0.16</v>
      </c>
      <c r="E21" s="80">
        <v>0.16</v>
      </c>
      <c r="F21" s="80">
        <v>23.88</v>
      </c>
      <c r="G21" s="80">
        <v>97.6</v>
      </c>
      <c r="H21" s="149">
        <v>0.02</v>
      </c>
      <c r="I21" s="149">
        <v>5.4</v>
      </c>
      <c r="J21" s="149">
        <v>0</v>
      </c>
      <c r="K21" s="149">
        <v>0</v>
      </c>
      <c r="L21" s="149">
        <v>12</v>
      </c>
      <c r="M21" s="149">
        <v>4</v>
      </c>
      <c r="N21" s="149">
        <v>4</v>
      </c>
      <c r="O21" s="149">
        <v>0.8</v>
      </c>
    </row>
    <row r="22" spans="1:16" s="12" customFormat="1" ht="12" customHeight="1" x14ac:dyDescent="0.2">
      <c r="A22" s="80"/>
      <c r="B22" s="59" t="s">
        <v>7</v>
      </c>
      <c r="C22" s="193">
        <v>70</v>
      </c>
      <c r="D22" s="193">
        <v>5.32</v>
      </c>
      <c r="E22" s="193">
        <v>0.42</v>
      </c>
      <c r="F22" s="193">
        <v>36.54</v>
      </c>
      <c r="G22" s="193">
        <v>163.1</v>
      </c>
      <c r="H22" s="143">
        <v>7.0000000000000007E-2</v>
      </c>
      <c r="I22" s="143">
        <f>-J22</f>
        <v>0</v>
      </c>
      <c r="J22" s="143">
        <v>0</v>
      </c>
      <c r="K22" s="143">
        <v>0.98</v>
      </c>
      <c r="L22" s="143">
        <v>14</v>
      </c>
      <c r="M22" s="143">
        <v>45.5</v>
      </c>
      <c r="N22" s="143">
        <v>9.8000000000000007</v>
      </c>
      <c r="O22" s="143">
        <v>0.63</v>
      </c>
    </row>
    <row r="23" spans="1:16" s="14" customFormat="1" ht="20.100000000000001" customHeight="1" x14ac:dyDescent="0.2">
      <c r="A23" s="139"/>
      <c r="B23" s="140" t="s">
        <v>168</v>
      </c>
      <c r="C23" s="80">
        <v>70</v>
      </c>
      <c r="D23" s="183">
        <v>4.76</v>
      </c>
      <c r="E23" s="80">
        <v>0.84</v>
      </c>
      <c r="F23" s="80">
        <v>32.479999999999997</v>
      </c>
      <c r="G23" s="80">
        <v>150.5</v>
      </c>
      <c r="H23" s="162">
        <v>0.11</v>
      </c>
      <c r="I23" s="162">
        <v>0</v>
      </c>
      <c r="J23" s="162">
        <v>0</v>
      </c>
      <c r="K23" s="162">
        <v>1.43</v>
      </c>
      <c r="L23" s="162">
        <v>21</v>
      </c>
      <c r="M23" s="162">
        <v>86.1</v>
      </c>
      <c r="N23" s="162">
        <v>16.100000000000001</v>
      </c>
      <c r="O23" s="162">
        <v>1.57</v>
      </c>
    </row>
    <row r="24" spans="1:16" s="14" customFormat="1" ht="40.5" customHeight="1" x14ac:dyDescent="0.2">
      <c r="A24" s="137"/>
      <c r="B24" s="98" t="s">
        <v>131</v>
      </c>
      <c r="C24" s="137">
        <v>200</v>
      </c>
      <c r="D24" s="99">
        <v>5.8</v>
      </c>
      <c r="E24" s="99">
        <v>5</v>
      </c>
      <c r="F24" s="99">
        <v>8</v>
      </c>
      <c r="G24" s="99">
        <v>106</v>
      </c>
      <c r="H24" s="99">
        <v>0.08</v>
      </c>
      <c r="I24" s="99">
        <v>1.4</v>
      </c>
      <c r="J24" s="99">
        <v>0.04</v>
      </c>
      <c r="K24" s="99">
        <v>0</v>
      </c>
      <c r="L24" s="99">
        <v>240</v>
      </c>
      <c r="M24" s="99">
        <v>180</v>
      </c>
      <c r="N24" s="99">
        <v>28</v>
      </c>
      <c r="O24" s="99">
        <v>0.2</v>
      </c>
    </row>
    <row r="25" spans="1:16" s="4" customFormat="1" ht="18" customHeight="1" x14ac:dyDescent="0.2">
      <c r="A25" s="11"/>
      <c r="B25" s="61" t="s">
        <v>63</v>
      </c>
      <c r="C25" s="77">
        <f t="shared" ref="C25:O25" si="1">SUM(C18:C24)</f>
        <v>1070</v>
      </c>
      <c r="D25" s="11">
        <f t="shared" si="1"/>
        <v>43.639999999999993</v>
      </c>
      <c r="E25" s="11">
        <f t="shared" si="1"/>
        <v>26.19</v>
      </c>
      <c r="F25" s="11">
        <f t="shared" si="1"/>
        <v>136.19999999999999</v>
      </c>
      <c r="G25" s="11">
        <f t="shared" si="1"/>
        <v>946.83</v>
      </c>
      <c r="H25" s="177">
        <f t="shared" si="1"/>
        <v>0.53200000000000003</v>
      </c>
      <c r="I25" s="166">
        <f t="shared" si="1"/>
        <v>59.709999999999994</v>
      </c>
      <c r="J25" s="166">
        <f t="shared" si="1"/>
        <v>5.3</v>
      </c>
      <c r="K25" s="166">
        <f t="shared" si="1"/>
        <v>6.76</v>
      </c>
      <c r="L25" s="166">
        <f t="shared" si="1"/>
        <v>454.1</v>
      </c>
      <c r="M25" s="166">
        <f t="shared" si="1"/>
        <v>679.6</v>
      </c>
      <c r="N25" s="166">
        <f t="shared" si="1"/>
        <v>134.97999999999999</v>
      </c>
      <c r="O25" s="166">
        <f t="shared" si="1"/>
        <v>10.450000000000001</v>
      </c>
    </row>
    <row r="26" spans="1:16" s="13" customFormat="1" ht="18" customHeight="1" x14ac:dyDescent="0.2">
      <c r="A26" s="11"/>
      <c r="B26" s="64" t="s">
        <v>11</v>
      </c>
      <c r="C26" s="11"/>
      <c r="D26" s="11">
        <f t="shared" ref="D26:O26" si="2">D25+D16</f>
        <v>57.609999999999992</v>
      </c>
      <c r="E26" s="11">
        <f t="shared" si="2"/>
        <v>48.180000000000007</v>
      </c>
      <c r="F26" s="11">
        <f t="shared" si="2"/>
        <v>233.47999999999996</v>
      </c>
      <c r="G26" s="11">
        <f t="shared" si="2"/>
        <v>1569.77</v>
      </c>
      <c r="H26" s="164">
        <f t="shared" si="2"/>
        <v>0.63200000000000001</v>
      </c>
      <c r="I26" s="164">
        <f t="shared" si="2"/>
        <v>84.639999999999986</v>
      </c>
      <c r="J26" s="164">
        <f t="shared" si="2"/>
        <v>5.41</v>
      </c>
      <c r="K26" s="164">
        <f t="shared" si="2"/>
        <v>8.5500000000000007</v>
      </c>
      <c r="L26" s="164">
        <f t="shared" si="2"/>
        <v>665.6</v>
      </c>
      <c r="M26" s="164">
        <f t="shared" si="2"/>
        <v>888.80000000000007</v>
      </c>
      <c r="N26" s="164">
        <f t="shared" si="2"/>
        <v>184.88</v>
      </c>
      <c r="O26" s="164">
        <f t="shared" si="2"/>
        <v>14.55</v>
      </c>
    </row>
    <row r="27" spans="1:16" s="13" customFormat="1" ht="18" customHeight="1" x14ac:dyDescent="0.2">
      <c r="A27" s="23"/>
      <c r="B27" s="88"/>
      <c r="C27" s="23"/>
      <c r="D27" s="88"/>
      <c r="E27" s="88"/>
      <c r="F27" s="88"/>
      <c r="G27" s="88"/>
      <c r="H27" s="87"/>
    </row>
    <row r="28" spans="1:16" s="12" customFormat="1" ht="18" customHeight="1" x14ac:dyDescent="0.2">
      <c r="A28" s="23"/>
      <c r="B28" s="88"/>
      <c r="C28" s="23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</row>
    <row r="29" spans="1:16" s="157" customFormat="1" x14ac:dyDescent="0.2"/>
    <row r="30" spans="1:16" ht="19.5" x14ac:dyDescent="0.2">
      <c r="A30" s="219"/>
      <c r="B30" s="220"/>
      <c r="C30" s="220"/>
      <c r="D30" s="220"/>
      <c r="E30" s="220"/>
      <c r="F30" s="220"/>
      <c r="G30" s="220"/>
      <c r="H30" s="87"/>
    </row>
  </sheetData>
  <mergeCells count="11">
    <mergeCell ref="A1:B1"/>
    <mergeCell ref="A3:B3"/>
    <mergeCell ref="A4:C4"/>
    <mergeCell ref="A30:G30"/>
    <mergeCell ref="D6:F6"/>
    <mergeCell ref="G6:G7"/>
    <mergeCell ref="H6:K6"/>
    <mergeCell ref="L6:O6"/>
    <mergeCell ref="A6:A7"/>
    <mergeCell ref="B6:B7"/>
    <mergeCell ref="C6:C7"/>
  </mergeCells>
  <pageMargins left="0.39370078740157483" right="0.39370078740157483" top="0.59055118110236227" bottom="0.19685039370078741" header="0.51181102362204722" footer="0.51181102362204722"/>
  <pageSetup paperSize="9" orientation="landscape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O26"/>
  <sheetViews>
    <sheetView workbookViewId="0">
      <selection activeCell="G24" sqref="G24"/>
    </sheetView>
  </sheetViews>
  <sheetFormatPr defaultRowHeight="12.75" x14ac:dyDescent="0.2"/>
  <cols>
    <col min="1" max="1" width="8.5703125" style="1" customWidth="1"/>
    <col min="2" max="2" width="34.5703125" customWidth="1"/>
    <col min="3" max="3" width="9.28515625" style="1" bestFit="1" customWidth="1"/>
    <col min="4" max="4" width="6" customWidth="1"/>
    <col min="5" max="5" width="5.85546875" customWidth="1"/>
    <col min="6" max="6" width="6.140625" customWidth="1"/>
    <col min="7" max="7" width="15.85546875" customWidth="1"/>
    <col min="8" max="15" width="6.7109375" style="3" customWidth="1"/>
    <col min="16" max="16384" width="9.140625" style="3"/>
  </cols>
  <sheetData>
    <row r="1" spans="1:15" s="29" customFormat="1" ht="15" x14ac:dyDescent="0.25">
      <c r="A1" s="208" t="s">
        <v>163</v>
      </c>
      <c r="B1" s="209"/>
      <c r="C1" s="107"/>
    </row>
    <row r="2" spans="1:15" s="29" customFormat="1" ht="15" x14ac:dyDescent="0.25">
      <c r="A2" s="106" t="s">
        <v>160</v>
      </c>
      <c r="B2" s="29" t="s">
        <v>175</v>
      </c>
      <c r="C2" s="107"/>
    </row>
    <row r="3" spans="1:15" s="29" customFormat="1" ht="15" x14ac:dyDescent="0.25">
      <c r="A3" s="210" t="s">
        <v>162</v>
      </c>
      <c r="B3" s="211"/>
      <c r="C3" s="107"/>
      <c r="G3" s="108"/>
    </row>
    <row r="4" spans="1:15" s="29" customFormat="1" ht="15" x14ac:dyDescent="0.25">
      <c r="A4" s="212" t="s">
        <v>179</v>
      </c>
      <c r="B4" s="212"/>
      <c r="C4" s="212"/>
    </row>
    <row r="5" spans="1:15" s="4" customFormat="1" ht="18" customHeight="1" x14ac:dyDescent="0.2">
      <c r="A5" s="153"/>
      <c r="B5" s="93"/>
      <c r="C5" s="93"/>
      <c r="D5" s="93"/>
      <c r="E5" s="93"/>
      <c r="F5" s="93"/>
      <c r="G5" s="93"/>
      <c r="H5" s="86"/>
    </row>
    <row r="6" spans="1:15" s="110" customFormat="1" ht="17.25" customHeight="1" x14ac:dyDescent="0.2">
      <c r="A6" s="207" t="s">
        <v>0</v>
      </c>
      <c r="B6" s="213" t="s">
        <v>154</v>
      </c>
      <c r="C6" s="213" t="s">
        <v>13</v>
      </c>
      <c r="D6" s="215" t="s">
        <v>1</v>
      </c>
      <c r="E6" s="216"/>
      <c r="F6" s="217"/>
      <c r="G6" s="207" t="s">
        <v>5</v>
      </c>
      <c r="H6" s="207" t="s">
        <v>72</v>
      </c>
      <c r="I6" s="207"/>
      <c r="J6" s="207"/>
      <c r="K6" s="207"/>
      <c r="L6" s="207" t="s">
        <v>73</v>
      </c>
      <c r="M6" s="207"/>
      <c r="N6" s="207"/>
      <c r="O6" s="207"/>
    </row>
    <row r="7" spans="1:15" s="110" customFormat="1" ht="18" customHeight="1" x14ac:dyDescent="0.2">
      <c r="A7" s="207"/>
      <c r="B7" s="213"/>
      <c r="C7" s="214"/>
      <c r="D7" s="150" t="s">
        <v>2</v>
      </c>
      <c r="E7" s="150" t="s">
        <v>3</v>
      </c>
      <c r="F7" s="150" t="s">
        <v>4</v>
      </c>
      <c r="G7" s="218"/>
      <c r="H7" s="149" t="s">
        <v>158</v>
      </c>
      <c r="I7" s="149" t="s">
        <v>75</v>
      </c>
      <c r="J7" s="149" t="s">
        <v>76</v>
      </c>
      <c r="K7" s="149" t="s">
        <v>77</v>
      </c>
      <c r="L7" s="149" t="s">
        <v>78</v>
      </c>
      <c r="M7" s="149" t="s">
        <v>79</v>
      </c>
      <c r="N7" s="149" t="s">
        <v>80</v>
      </c>
      <c r="O7" s="149" t="s">
        <v>81</v>
      </c>
    </row>
    <row r="8" spans="1:15" s="4" customFormat="1" ht="13.5" customHeight="1" x14ac:dyDescent="0.2">
      <c r="A8" s="151"/>
      <c r="B8" s="63" t="s">
        <v>8</v>
      </c>
      <c r="C8" s="100"/>
      <c r="D8" s="151"/>
      <c r="E8" s="151"/>
      <c r="F8" s="151"/>
      <c r="G8" s="151"/>
      <c r="H8" s="149"/>
      <c r="I8" s="149"/>
      <c r="J8" s="149"/>
      <c r="K8" s="149"/>
      <c r="L8" s="149"/>
      <c r="M8" s="149"/>
      <c r="N8" s="149"/>
      <c r="O8" s="149"/>
    </row>
    <row r="9" spans="1:15" s="86" customFormat="1" ht="18" customHeight="1" x14ac:dyDescent="0.2">
      <c r="A9" s="151">
        <v>41</v>
      </c>
      <c r="B9" s="59" t="s">
        <v>15</v>
      </c>
      <c r="C9" s="151">
        <v>10</v>
      </c>
      <c r="D9" s="151">
        <v>0.1</v>
      </c>
      <c r="E9" s="151">
        <v>7.2</v>
      </c>
      <c r="F9" s="151">
        <v>0.1</v>
      </c>
      <c r="G9" s="151">
        <v>66</v>
      </c>
      <c r="H9" s="143">
        <v>0</v>
      </c>
      <c r="I9" s="143">
        <v>0</v>
      </c>
      <c r="J9" s="143">
        <v>0.04</v>
      </c>
      <c r="K9" s="143">
        <v>0.1</v>
      </c>
      <c r="L9" s="143">
        <v>2</v>
      </c>
      <c r="M9" s="143">
        <v>3</v>
      </c>
      <c r="N9" s="143">
        <v>0</v>
      </c>
      <c r="O9" s="143">
        <v>0</v>
      </c>
    </row>
    <row r="10" spans="1:15" s="87" customFormat="1" ht="25.5" x14ac:dyDescent="0.2">
      <c r="A10" s="80">
        <v>237</v>
      </c>
      <c r="B10" s="59" t="s">
        <v>195</v>
      </c>
      <c r="C10" s="80" t="s">
        <v>196</v>
      </c>
      <c r="D10" s="80">
        <v>36.56</v>
      </c>
      <c r="E10" s="80">
        <v>24.14</v>
      </c>
      <c r="F10" s="80">
        <v>45.77</v>
      </c>
      <c r="G10" s="143">
        <f>D10*4+E10*9+F10*4</f>
        <v>546.58000000000004</v>
      </c>
      <c r="H10" s="101">
        <v>0.11</v>
      </c>
      <c r="I10" s="101">
        <v>0.51</v>
      </c>
      <c r="J10" s="101">
        <v>0.15</v>
      </c>
      <c r="K10" s="101">
        <v>0.92</v>
      </c>
      <c r="L10" s="101">
        <v>314.24</v>
      </c>
      <c r="M10" s="101">
        <v>448.64</v>
      </c>
      <c r="N10" s="101">
        <v>47.36</v>
      </c>
      <c r="O10" s="101">
        <v>1.47</v>
      </c>
    </row>
    <row r="11" spans="1:15" s="4" customFormat="1" ht="18.75" customHeight="1" x14ac:dyDescent="0.2">
      <c r="A11" s="151" t="s">
        <v>149</v>
      </c>
      <c r="B11" s="55" t="s">
        <v>36</v>
      </c>
      <c r="C11" s="151">
        <v>200</v>
      </c>
      <c r="D11" s="151">
        <v>1.6</v>
      </c>
      <c r="E11" s="151">
        <v>1.6</v>
      </c>
      <c r="F11" s="151">
        <v>17.3</v>
      </c>
      <c r="G11" s="151">
        <v>90</v>
      </c>
      <c r="H11" s="101">
        <v>0.01</v>
      </c>
      <c r="I11" s="101">
        <v>0.3</v>
      </c>
      <c r="J11" s="101">
        <v>0</v>
      </c>
      <c r="K11" s="101">
        <v>0</v>
      </c>
      <c r="L11" s="101">
        <v>33</v>
      </c>
      <c r="M11" s="101">
        <v>25</v>
      </c>
      <c r="N11" s="101">
        <v>6</v>
      </c>
      <c r="O11" s="101">
        <v>0.4</v>
      </c>
    </row>
    <row r="12" spans="1:15" s="4" customFormat="1" ht="18" customHeight="1" x14ac:dyDescent="0.2">
      <c r="A12" s="183"/>
      <c r="B12" s="59" t="s">
        <v>7</v>
      </c>
      <c r="C12" s="183">
        <v>30</v>
      </c>
      <c r="D12" s="183">
        <v>2.2400000000000002</v>
      </c>
      <c r="E12" s="183">
        <v>0.18</v>
      </c>
      <c r="F12" s="183">
        <v>15.68</v>
      </c>
      <c r="G12" s="183">
        <v>69.900000000000006</v>
      </c>
      <c r="H12" s="143">
        <v>0.03</v>
      </c>
      <c r="I12" s="143">
        <f>-J12</f>
        <v>0</v>
      </c>
      <c r="J12" s="143">
        <v>0</v>
      </c>
      <c r="K12" s="143">
        <v>0.42</v>
      </c>
      <c r="L12" s="143">
        <v>6</v>
      </c>
      <c r="M12" s="143">
        <v>19.5</v>
      </c>
      <c r="N12" s="143">
        <v>4.2</v>
      </c>
      <c r="O12" s="143">
        <v>0.27</v>
      </c>
    </row>
    <row r="13" spans="1:15" s="8" customFormat="1" ht="18" customHeight="1" x14ac:dyDescent="0.2">
      <c r="A13" s="7"/>
      <c r="B13" s="61" t="s">
        <v>66</v>
      </c>
      <c r="C13" s="78">
        <v>500</v>
      </c>
      <c r="D13" s="7">
        <f t="shared" ref="D13:O13" si="0">SUM(D9:D12)</f>
        <v>40.500000000000007</v>
      </c>
      <c r="E13" s="7">
        <f t="shared" si="0"/>
        <v>33.119999999999997</v>
      </c>
      <c r="F13" s="7">
        <f t="shared" si="0"/>
        <v>78.849999999999994</v>
      </c>
      <c r="G13" s="18">
        <f t="shared" si="0"/>
        <v>772.48</v>
      </c>
      <c r="H13" s="145">
        <f t="shared" si="0"/>
        <v>0.15</v>
      </c>
      <c r="I13" s="145">
        <f t="shared" si="0"/>
        <v>0.81</v>
      </c>
      <c r="J13" s="145">
        <f t="shared" si="0"/>
        <v>0.19</v>
      </c>
      <c r="K13" s="145">
        <f t="shared" si="0"/>
        <v>1.44</v>
      </c>
      <c r="L13" s="145">
        <f t="shared" si="0"/>
        <v>355.24</v>
      </c>
      <c r="M13" s="145">
        <f t="shared" si="0"/>
        <v>496.14</v>
      </c>
      <c r="N13" s="145">
        <f t="shared" si="0"/>
        <v>57.56</v>
      </c>
      <c r="O13" s="145">
        <f t="shared" si="0"/>
        <v>2.14</v>
      </c>
    </row>
    <row r="14" spans="1:15" s="4" customFormat="1" ht="13.5" customHeight="1" x14ac:dyDescent="0.2">
      <c r="A14" s="151"/>
      <c r="B14" s="92" t="s">
        <v>9</v>
      </c>
      <c r="C14" s="151"/>
      <c r="D14" s="151"/>
      <c r="E14" s="151"/>
      <c r="F14" s="151"/>
      <c r="G14" s="151"/>
      <c r="H14" s="149"/>
      <c r="I14" s="149"/>
      <c r="J14" s="149"/>
      <c r="K14" s="149"/>
      <c r="L14" s="149"/>
      <c r="M14" s="149"/>
      <c r="N14" s="149"/>
      <c r="O14" s="149"/>
    </row>
    <row r="15" spans="1:15" s="12" customFormat="1" ht="15" customHeight="1" x14ac:dyDescent="0.2">
      <c r="A15" s="80" t="s">
        <v>108</v>
      </c>
      <c r="B15" s="59" t="s">
        <v>109</v>
      </c>
      <c r="C15" s="80">
        <v>250</v>
      </c>
      <c r="D15" s="80">
        <v>14.39</v>
      </c>
      <c r="E15" s="80">
        <v>2.82</v>
      </c>
      <c r="F15" s="80">
        <v>13.33</v>
      </c>
      <c r="G15" s="80">
        <v>136.30000000000001</v>
      </c>
      <c r="H15" s="101">
        <v>0.104</v>
      </c>
      <c r="I15" s="101">
        <v>10</v>
      </c>
      <c r="J15" s="101">
        <v>0</v>
      </c>
      <c r="K15" s="101">
        <v>1.05</v>
      </c>
      <c r="L15" s="101">
        <v>21.54</v>
      </c>
      <c r="M15" s="101">
        <v>64</v>
      </c>
      <c r="N15" s="101">
        <v>25.93</v>
      </c>
      <c r="O15" s="101">
        <v>0.97</v>
      </c>
    </row>
    <row r="16" spans="1:15" s="86" customFormat="1" ht="18" customHeight="1" x14ac:dyDescent="0.2">
      <c r="A16" s="183">
        <v>305</v>
      </c>
      <c r="B16" s="59" t="s">
        <v>58</v>
      </c>
      <c r="C16" s="80">
        <v>100</v>
      </c>
      <c r="D16" s="80">
        <v>15.44</v>
      </c>
      <c r="E16" s="80">
        <v>14.17</v>
      </c>
      <c r="F16" s="80">
        <v>15.75</v>
      </c>
      <c r="G16" s="80">
        <v>252.5</v>
      </c>
      <c r="H16" s="69">
        <v>7.0000000000000007E-2</v>
      </c>
      <c r="I16" s="69">
        <v>0.7</v>
      </c>
      <c r="J16" s="69">
        <v>0.03</v>
      </c>
      <c r="K16" s="69">
        <v>1.6</v>
      </c>
      <c r="L16" s="69">
        <v>52.2</v>
      </c>
      <c r="M16" s="69">
        <v>97.2</v>
      </c>
      <c r="N16" s="69">
        <v>27</v>
      </c>
      <c r="O16" s="69">
        <v>1.6</v>
      </c>
    </row>
    <row r="17" spans="1:15" s="14" customFormat="1" ht="19.5" customHeight="1" x14ac:dyDescent="0.2">
      <c r="A17" s="80">
        <v>205</v>
      </c>
      <c r="B17" s="53" t="s">
        <v>51</v>
      </c>
      <c r="C17" s="143">
        <v>205</v>
      </c>
      <c r="D17" s="143">
        <v>8.69</v>
      </c>
      <c r="E17" s="143">
        <v>4.8600000000000003</v>
      </c>
      <c r="F17" s="143">
        <v>46.76</v>
      </c>
      <c r="G17" s="143">
        <f>D17*4+E17*9+F17*4</f>
        <v>265.53999999999996</v>
      </c>
      <c r="H17" s="149">
        <v>0.13</v>
      </c>
      <c r="I17" s="149">
        <v>0</v>
      </c>
      <c r="J17" s="149">
        <v>0</v>
      </c>
      <c r="K17" s="149">
        <v>1.45</v>
      </c>
      <c r="L17" s="149">
        <v>11.48</v>
      </c>
      <c r="M17" s="149">
        <v>72.84</v>
      </c>
      <c r="N17" s="149">
        <v>34.78</v>
      </c>
      <c r="O17" s="149">
        <v>1.87</v>
      </c>
    </row>
    <row r="18" spans="1:15" s="12" customFormat="1" ht="21.75" customHeight="1" x14ac:dyDescent="0.2">
      <c r="A18" s="80">
        <v>399</v>
      </c>
      <c r="B18" s="59" t="s">
        <v>142</v>
      </c>
      <c r="C18" s="68">
        <v>200</v>
      </c>
      <c r="D18" s="69">
        <v>1</v>
      </c>
      <c r="E18" s="69">
        <v>0</v>
      </c>
      <c r="F18" s="69">
        <v>20.2</v>
      </c>
      <c r="G18" s="69">
        <v>85.33</v>
      </c>
      <c r="H18" s="101">
        <v>0</v>
      </c>
      <c r="I18" s="101">
        <v>14.8</v>
      </c>
      <c r="J18" s="101">
        <v>0</v>
      </c>
      <c r="K18" s="101">
        <v>0.5</v>
      </c>
      <c r="L18" s="101">
        <v>34.700000000000003</v>
      </c>
      <c r="M18" s="101">
        <v>36</v>
      </c>
      <c r="N18" s="101">
        <v>12</v>
      </c>
      <c r="O18" s="101">
        <v>0.7</v>
      </c>
    </row>
    <row r="19" spans="1:15" s="12" customFormat="1" ht="13.5" customHeight="1" x14ac:dyDescent="0.2">
      <c r="A19" s="80"/>
      <c r="B19" s="53" t="s">
        <v>97</v>
      </c>
      <c r="C19" s="143">
        <v>100</v>
      </c>
      <c r="D19" s="143">
        <v>0.4</v>
      </c>
      <c r="E19" s="143">
        <v>0.4</v>
      </c>
      <c r="F19" s="143">
        <v>9.8000000000000007</v>
      </c>
      <c r="G19" s="144">
        <v>47</v>
      </c>
      <c r="H19" s="143">
        <v>0.03</v>
      </c>
      <c r="I19" s="143">
        <v>10</v>
      </c>
      <c r="J19" s="143">
        <v>0</v>
      </c>
      <c r="K19" s="143">
        <v>0.2</v>
      </c>
      <c r="L19" s="143">
        <v>16</v>
      </c>
      <c r="M19" s="143">
        <v>11</v>
      </c>
      <c r="N19" s="143">
        <v>9</v>
      </c>
      <c r="O19" s="143">
        <v>2.2000000000000002</v>
      </c>
    </row>
    <row r="20" spans="1:15" s="12" customFormat="1" ht="12" customHeight="1" x14ac:dyDescent="0.2">
      <c r="A20" s="80"/>
      <c r="B20" s="59" t="s">
        <v>7</v>
      </c>
      <c r="C20" s="143">
        <v>60</v>
      </c>
      <c r="D20" s="183">
        <v>4.5599999999999996</v>
      </c>
      <c r="E20" s="183">
        <v>0.36</v>
      </c>
      <c r="F20" s="183">
        <v>31.32</v>
      </c>
      <c r="G20" s="183">
        <v>139.80000000000001</v>
      </c>
      <c r="H20" s="165">
        <v>0.06</v>
      </c>
      <c r="I20" s="165">
        <f>-J20</f>
        <v>0</v>
      </c>
      <c r="J20" s="165">
        <v>0</v>
      </c>
      <c r="K20" s="165">
        <v>0.84</v>
      </c>
      <c r="L20" s="165">
        <v>12</v>
      </c>
      <c r="M20" s="165">
        <v>39</v>
      </c>
      <c r="N20" s="165">
        <v>8.4</v>
      </c>
      <c r="O20" s="165">
        <v>0.54</v>
      </c>
    </row>
    <row r="21" spans="1:15" s="14" customFormat="1" ht="20.100000000000001" customHeight="1" x14ac:dyDescent="0.2">
      <c r="A21" s="139"/>
      <c r="B21" s="140" t="s">
        <v>168</v>
      </c>
      <c r="C21" s="80">
        <v>70</v>
      </c>
      <c r="D21" s="183">
        <v>4.76</v>
      </c>
      <c r="E21" s="80">
        <v>0.84</v>
      </c>
      <c r="F21" s="80">
        <v>32.479999999999997</v>
      </c>
      <c r="G21" s="80">
        <v>150.5</v>
      </c>
      <c r="H21" s="162">
        <v>0.11</v>
      </c>
      <c r="I21" s="162">
        <v>0</v>
      </c>
      <c r="J21" s="162">
        <v>0</v>
      </c>
      <c r="K21" s="162">
        <v>1.43</v>
      </c>
      <c r="L21" s="162">
        <v>21</v>
      </c>
      <c r="M21" s="162">
        <v>86.1</v>
      </c>
      <c r="N21" s="162">
        <v>16.100000000000001</v>
      </c>
      <c r="O21" s="162">
        <v>1.57</v>
      </c>
    </row>
    <row r="22" spans="1:15" s="8" customFormat="1" ht="18" customHeight="1" x14ac:dyDescent="0.2">
      <c r="A22" s="7"/>
      <c r="B22" s="61" t="s">
        <v>63</v>
      </c>
      <c r="C22" s="78">
        <f t="shared" ref="C22:O22" si="1">SUM(C15:C21)</f>
        <v>985</v>
      </c>
      <c r="D22" s="7">
        <f t="shared" si="1"/>
        <v>49.239999999999995</v>
      </c>
      <c r="E22" s="7">
        <f t="shared" si="1"/>
        <v>23.449999999999996</v>
      </c>
      <c r="F22" s="7">
        <f t="shared" si="1"/>
        <v>169.64</v>
      </c>
      <c r="G22" s="7">
        <f t="shared" si="1"/>
        <v>1076.97</v>
      </c>
      <c r="H22" s="166">
        <f t="shared" si="1"/>
        <v>0.504</v>
      </c>
      <c r="I22" s="166">
        <f t="shared" si="1"/>
        <v>35.5</v>
      </c>
      <c r="J22" s="166">
        <f t="shared" si="1"/>
        <v>0.03</v>
      </c>
      <c r="K22" s="166">
        <f t="shared" si="1"/>
        <v>7.07</v>
      </c>
      <c r="L22" s="166">
        <f t="shared" si="1"/>
        <v>168.92000000000002</v>
      </c>
      <c r="M22" s="166">
        <f t="shared" si="1"/>
        <v>406.14</v>
      </c>
      <c r="N22" s="166">
        <f t="shared" si="1"/>
        <v>133.21</v>
      </c>
      <c r="O22" s="166">
        <f t="shared" si="1"/>
        <v>9.4500000000000011</v>
      </c>
    </row>
    <row r="23" spans="1:15" s="8" customFormat="1" ht="18" customHeight="1" x14ac:dyDescent="0.2">
      <c r="A23" s="7"/>
      <c r="B23" s="61" t="s">
        <v>11</v>
      </c>
      <c r="C23" s="7"/>
      <c r="D23" s="7">
        <f t="shared" ref="D23:O23" si="2">D22+D13</f>
        <v>89.740000000000009</v>
      </c>
      <c r="E23" s="7">
        <f t="shared" si="2"/>
        <v>56.569999999999993</v>
      </c>
      <c r="F23" s="7">
        <f t="shared" si="2"/>
        <v>248.48999999999998</v>
      </c>
      <c r="G23" s="7">
        <f t="shared" si="2"/>
        <v>1849.45</v>
      </c>
      <c r="H23" s="145">
        <f t="shared" si="2"/>
        <v>0.65400000000000003</v>
      </c>
      <c r="I23" s="145">
        <f t="shared" si="2"/>
        <v>36.31</v>
      </c>
      <c r="J23" s="145">
        <f t="shared" si="2"/>
        <v>0.22</v>
      </c>
      <c r="K23" s="145">
        <f t="shared" si="2"/>
        <v>8.51</v>
      </c>
      <c r="L23" s="145">
        <f t="shared" si="2"/>
        <v>524.16000000000008</v>
      </c>
      <c r="M23" s="145">
        <f t="shared" si="2"/>
        <v>902.28</v>
      </c>
      <c r="N23" s="145">
        <f t="shared" si="2"/>
        <v>190.77</v>
      </c>
      <c r="O23" s="145">
        <f t="shared" si="2"/>
        <v>11.590000000000002</v>
      </c>
    </row>
    <row r="24" spans="1:15" s="4" customFormat="1" ht="18" customHeight="1" x14ac:dyDescent="0.2">
      <c r="A24" s="25"/>
      <c r="B24" s="19"/>
      <c r="C24" s="25"/>
      <c r="D24" s="19"/>
      <c r="E24" s="19"/>
      <c r="F24" s="19"/>
      <c r="G24" s="88"/>
      <c r="H24" s="86"/>
    </row>
    <row r="25" spans="1:15" s="4" customFormat="1" ht="18" customHeight="1" x14ac:dyDescent="0.2">
      <c r="A25" s="19"/>
      <c r="B25" s="19"/>
      <c r="C25" s="19"/>
      <c r="D25" s="19"/>
      <c r="E25" s="19"/>
      <c r="F25" s="19"/>
      <c r="G25" s="19"/>
      <c r="H25" s="86"/>
      <c r="I25" s="86"/>
      <c r="J25" s="86"/>
      <c r="K25" s="86"/>
      <c r="L25" s="86"/>
      <c r="M25" s="86"/>
      <c r="N25" s="86"/>
      <c r="O25" s="86"/>
    </row>
    <row r="26" spans="1:15" s="155" customFormat="1" ht="18" customHeight="1" x14ac:dyDescent="0.2">
      <c r="A26" s="20"/>
      <c r="B26" s="21"/>
      <c r="C26" s="20"/>
      <c r="D26" s="21"/>
      <c r="E26" s="21"/>
      <c r="F26" s="21"/>
      <c r="G26" s="21"/>
      <c r="H26" s="154"/>
    </row>
  </sheetData>
  <mergeCells count="10">
    <mergeCell ref="H6:K6"/>
    <mergeCell ref="L6:O6"/>
    <mergeCell ref="A1:B1"/>
    <mergeCell ref="A3:B3"/>
    <mergeCell ref="A4:C4"/>
    <mergeCell ref="A6:A7"/>
    <mergeCell ref="B6:B7"/>
    <mergeCell ref="C6:C7"/>
    <mergeCell ref="D6:F6"/>
    <mergeCell ref="G6:G7"/>
  </mergeCells>
  <phoneticPr fontId="0" type="noConversion"/>
  <pageMargins left="0.39370078740157483" right="0.39370078740157483" top="0.59055118110236227" bottom="0.19685039370078741" header="0.51181102362204722" footer="0.51181102362204722"/>
  <pageSetup paperSize="9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opLeftCell="A13" workbookViewId="0">
      <selection activeCell="G27" sqref="G27"/>
    </sheetView>
  </sheetViews>
  <sheetFormatPr defaultRowHeight="12.75" x14ac:dyDescent="0.2"/>
  <cols>
    <col min="1" max="1" width="8.5703125" style="1" customWidth="1"/>
    <col min="2" max="2" width="34.5703125" customWidth="1"/>
    <col min="3" max="3" width="9.28515625" style="1" bestFit="1" customWidth="1"/>
    <col min="4" max="4" width="6" customWidth="1"/>
    <col min="5" max="5" width="5.85546875" customWidth="1"/>
    <col min="6" max="6" width="6.140625" customWidth="1"/>
    <col min="7" max="7" width="15.85546875" customWidth="1"/>
    <col min="8" max="15" width="6.7109375" style="3" customWidth="1"/>
    <col min="16" max="16384" width="9.140625" style="3"/>
  </cols>
  <sheetData>
    <row r="1" spans="1:16" s="29" customFormat="1" ht="15" x14ac:dyDescent="0.25">
      <c r="A1" s="208" t="s">
        <v>172</v>
      </c>
      <c r="B1" s="209"/>
      <c r="C1" s="107"/>
    </row>
    <row r="2" spans="1:16" s="29" customFormat="1" ht="15" x14ac:dyDescent="0.25">
      <c r="A2" s="106" t="s">
        <v>160</v>
      </c>
      <c r="B2" s="29" t="s">
        <v>175</v>
      </c>
      <c r="C2" s="107"/>
    </row>
    <row r="3" spans="1:16" s="29" customFormat="1" ht="15" x14ac:dyDescent="0.25">
      <c r="A3" s="210" t="s">
        <v>162</v>
      </c>
      <c r="B3" s="211"/>
      <c r="C3" s="107"/>
      <c r="G3" s="108"/>
    </row>
    <row r="4" spans="1:16" s="29" customFormat="1" ht="15" x14ac:dyDescent="0.25">
      <c r="A4" s="212" t="s">
        <v>179</v>
      </c>
      <c r="B4" s="212"/>
      <c r="C4" s="212"/>
    </row>
    <row r="5" spans="1:16" s="4" customFormat="1" ht="18" customHeight="1" x14ac:dyDescent="0.2">
      <c r="A5" s="153"/>
      <c r="B5" s="93"/>
      <c r="C5" s="93"/>
      <c r="D5" s="93"/>
      <c r="E5" s="93"/>
      <c r="F5" s="93"/>
      <c r="G5" s="93"/>
      <c r="H5" s="86"/>
    </row>
    <row r="6" spans="1:16" s="110" customFormat="1" ht="17.25" customHeight="1" x14ac:dyDescent="0.2">
      <c r="A6" s="207" t="s">
        <v>0</v>
      </c>
      <c r="B6" s="213" t="s">
        <v>154</v>
      </c>
      <c r="C6" s="213" t="s">
        <v>13</v>
      </c>
      <c r="D6" s="215" t="s">
        <v>1</v>
      </c>
      <c r="E6" s="216"/>
      <c r="F6" s="217"/>
      <c r="G6" s="207" t="s">
        <v>5</v>
      </c>
      <c r="H6" s="207" t="s">
        <v>72</v>
      </c>
      <c r="I6" s="207"/>
      <c r="J6" s="207"/>
      <c r="K6" s="207"/>
      <c r="L6" s="207" t="s">
        <v>73</v>
      </c>
      <c r="M6" s="207"/>
      <c r="N6" s="207"/>
      <c r="O6" s="207"/>
    </row>
    <row r="7" spans="1:16" s="110" customFormat="1" ht="18" customHeight="1" x14ac:dyDescent="0.2">
      <c r="A7" s="207"/>
      <c r="B7" s="213"/>
      <c r="C7" s="214"/>
      <c r="D7" s="150" t="s">
        <v>2</v>
      </c>
      <c r="E7" s="150" t="s">
        <v>3</v>
      </c>
      <c r="F7" s="150" t="s">
        <v>4</v>
      </c>
      <c r="G7" s="218"/>
      <c r="H7" s="150" t="s">
        <v>158</v>
      </c>
      <c r="I7" s="150" t="s">
        <v>75</v>
      </c>
      <c r="J7" s="150" t="s">
        <v>76</v>
      </c>
      <c r="K7" s="150" t="s">
        <v>77</v>
      </c>
      <c r="L7" s="150" t="s">
        <v>78</v>
      </c>
      <c r="M7" s="150" t="s">
        <v>79</v>
      </c>
      <c r="N7" s="150" t="s">
        <v>80</v>
      </c>
      <c r="O7" s="150" t="s">
        <v>81</v>
      </c>
    </row>
    <row r="8" spans="1:16" s="4" customFormat="1" ht="13.5" customHeight="1" x14ac:dyDescent="0.2">
      <c r="A8" s="151"/>
      <c r="B8" s="63" t="s">
        <v>8</v>
      </c>
      <c r="C8" s="100"/>
      <c r="D8" s="151"/>
      <c r="E8" s="151"/>
      <c r="F8" s="151"/>
      <c r="G8" s="151"/>
      <c r="H8" s="149"/>
      <c r="I8" s="149"/>
      <c r="J8" s="149"/>
      <c r="K8" s="149"/>
      <c r="L8" s="149"/>
      <c r="M8" s="149"/>
      <c r="N8" s="149"/>
      <c r="O8" s="149"/>
    </row>
    <row r="9" spans="1:16" s="86" customFormat="1" ht="18" customHeight="1" x14ac:dyDescent="0.2">
      <c r="A9" s="183">
        <v>41</v>
      </c>
      <c r="B9" s="60" t="s">
        <v>15</v>
      </c>
      <c r="C9" s="183">
        <v>15</v>
      </c>
      <c r="D9" s="183">
        <v>0.15</v>
      </c>
      <c r="E9" s="183">
        <v>10.8</v>
      </c>
      <c r="F9" s="183">
        <v>0.15</v>
      </c>
      <c r="G9" s="183">
        <v>99</v>
      </c>
      <c r="H9" s="143">
        <v>0</v>
      </c>
      <c r="I9" s="143">
        <v>0</v>
      </c>
      <c r="J9" s="143">
        <v>0.06</v>
      </c>
      <c r="K9" s="143">
        <v>0.15</v>
      </c>
      <c r="L9" s="143">
        <v>3</v>
      </c>
      <c r="M9" s="143">
        <v>4.5</v>
      </c>
      <c r="N9" s="143">
        <v>0</v>
      </c>
      <c r="O9" s="143">
        <v>0</v>
      </c>
    </row>
    <row r="10" spans="1:16" s="138" customFormat="1" ht="20.100000000000001" customHeight="1" x14ac:dyDescent="0.2">
      <c r="A10" s="137">
        <v>7</v>
      </c>
      <c r="B10" s="98" t="s">
        <v>167</v>
      </c>
      <c r="C10" s="82">
        <v>15</v>
      </c>
      <c r="D10" s="101">
        <v>3.42</v>
      </c>
      <c r="E10" s="101">
        <v>4.41</v>
      </c>
      <c r="F10" s="101">
        <v>0</v>
      </c>
      <c r="G10" s="101">
        <v>54</v>
      </c>
      <c r="H10" s="101">
        <v>0</v>
      </c>
      <c r="I10" s="101">
        <v>0.1</v>
      </c>
      <c r="J10" s="101">
        <v>0.03</v>
      </c>
      <c r="K10" s="101">
        <v>7.0000000000000007E-2</v>
      </c>
      <c r="L10" s="101">
        <v>132</v>
      </c>
      <c r="M10" s="101">
        <v>75</v>
      </c>
      <c r="N10" s="101">
        <v>5.2</v>
      </c>
      <c r="O10" s="101">
        <v>0.15</v>
      </c>
    </row>
    <row r="11" spans="1:16" s="4" customFormat="1" ht="18.75" customHeight="1" x14ac:dyDescent="0.2">
      <c r="A11" s="80">
        <v>572</v>
      </c>
      <c r="B11" s="178" t="s">
        <v>177</v>
      </c>
      <c r="C11" s="179" t="s">
        <v>178</v>
      </c>
      <c r="D11" s="99">
        <v>2.5499999999999998</v>
      </c>
      <c r="E11" s="99">
        <v>2.2999999999999998</v>
      </c>
      <c r="F11" s="99">
        <v>0.15</v>
      </c>
      <c r="G11" s="69">
        <f>D11*4+E11*9+F11*4</f>
        <v>31.5</v>
      </c>
      <c r="H11" s="99">
        <v>1.4999999999999999E-2</v>
      </c>
      <c r="I11" s="99">
        <v>0</v>
      </c>
      <c r="J11" s="99">
        <v>0.05</v>
      </c>
      <c r="K11" s="99">
        <v>0.1</v>
      </c>
      <c r="L11" s="99">
        <v>11</v>
      </c>
      <c r="M11" s="99">
        <v>38.5</v>
      </c>
      <c r="N11" s="99">
        <v>2.5</v>
      </c>
      <c r="O11" s="99">
        <v>0.5</v>
      </c>
      <c r="P11" s="12"/>
    </row>
    <row r="12" spans="1:16" s="12" customFormat="1" ht="18" customHeight="1" x14ac:dyDescent="0.2">
      <c r="A12" s="80">
        <v>185</v>
      </c>
      <c r="B12" s="59" t="s">
        <v>52</v>
      </c>
      <c r="C12" s="80">
        <v>200</v>
      </c>
      <c r="D12" s="80">
        <v>3.02</v>
      </c>
      <c r="E12" s="80">
        <v>3.87</v>
      </c>
      <c r="F12" s="80">
        <v>25.31</v>
      </c>
      <c r="G12" s="80">
        <v>148</v>
      </c>
      <c r="H12" s="143">
        <v>0.04</v>
      </c>
      <c r="I12" s="143">
        <v>0</v>
      </c>
      <c r="J12" s="143">
        <v>0.02</v>
      </c>
      <c r="K12" s="143">
        <v>0.51</v>
      </c>
      <c r="L12" s="143">
        <v>8</v>
      </c>
      <c r="M12" s="143">
        <v>27.6</v>
      </c>
      <c r="N12" s="143">
        <v>5.5</v>
      </c>
      <c r="O12" s="143">
        <v>0.32</v>
      </c>
    </row>
    <row r="13" spans="1:16" s="4" customFormat="1" ht="20.100000000000001" customHeight="1" x14ac:dyDescent="0.2">
      <c r="A13" s="80" t="s">
        <v>186</v>
      </c>
      <c r="B13" s="54" t="s">
        <v>6</v>
      </c>
      <c r="C13" s="184">
        <v>200</v>
      </c>
      <c r="D13" s="184">
        <v>3.17</v>
      </c>
      <c r="E13" s="184">
        <v>2.68</v>
      </c>
      <c r="F13" s="184">
        <v>14.96</v>
      </c>
      <c r="G13" s="184">
        <v>97.13</v>
      </c>
      <c r="H13" s="184">
        <v>0.04</v>
      </c>
      <c r="I13" s="184">
        <v>1.3</v>
      </c>
      <c r="J13" s="184">
        <v>0.02</v>
      </c>
      <c r="K13" s="184">
        <v>0</v>
      </c>
      <c r="L13" s="184">
        <v>125.73</v>
      </c>
      <c r="M13" s="184">
        <v>90</v>
      </c>
      <c r="N13" s="184">
        <v>14</v>
      </c>
      <c r="O13" s="184">
        <v>0.13</v>
      </c>
    </row>
    <row r="14" spans="1:16" s="4" customFormat="1" ht="18" customHeight="1" x14ac:dyDescent="0.2">
      <c r="A14" s="151"/>
      <c r="B14" s="59" t="s">
        <v>7</v>
      </c>
      <c r="C14" s="151">
        <v>30</v>
      </c>
      <c r="D14" s="151">
        <v>2.2400000000000002</v>
      </c>
      <c r="E14" s="151">
        <v>0.18</v>
      </c>
      <c r="F14" s="151">
        <v>15.68</v>
      </c>
      <c r="G14" s="151">
        <v>69.900000000000006</v>
      </c>
      <c r="H14" s="143">
        <v>0.03</v>
      </c>
      <c r="I14" s="143">
        <f>-J14</f>
        <v>0</v>
      </c>
      <c r="J14" s="143">
        <v>0</v>
      </c>
      <c r="K14" s="143">
        <v>0.42</v>
      </c>
      <c r="L14" s="143">
        <v>6</v>
      </c>
      <c r="M14" s="143">
        <v>19.5</v>
      </c>
      <c r="N14" s="143">
        <v>4.2</v>
      </c>
      <c r="O14" s="143">
        <v>0.27</v>
      </c>
    </row>
    <row r="15" spans="1:16" s="4" customFormat="1" ht="36.75" customHeight="1" x14ac:dyDescent="0.2">
      <c r="A15" s="82">
        <v>454</v>
      </c>
      <c r="B15" s="81" t="s">
        <v>148</v>
      </c>
      <c r="C15" s="83">
        <v>60</v>
      </c>
      <c r="D15" s="84">
        <v>3.5</v>
      </c>
      <c r="E15" s="84">
        <v>3.75</v>
      </c>
      <c r="F15" s="84">
        <v>34.770000000000003</v>
      </c>
      <c r="G15" s="84">
        <f>D15*4+E15*9+F15*4</f>
        <v>186.83</v>
      </c>
      <c r="H15" s="101">
        <v>0.05</v>
      </c>
      <c r="I15" s="101">
        <v>0.03</v>
      </c>
      <c r="J15" s="101">
        <v>2.8000000000000001E-2</v>
      </c>
      <c r="K15" s="101">
        <v>0.68</v>
      </c>
      <c r="L15" s="101">
        <v>12.4</v>
      </c>
      <c r="M15" s="101">
        <v>34.5</v>
      </c>
      <c r="N15" s="101">
        <v>13.2</v>
      </c>
      <c r="O15" s="101">
        <v>0.87</v>
      </c>
    </row>
    <row r="16" spans="1:16" s="8" customFormat="1" ht="18" customHeight="1" x14ac:dyDescent="0.2">
      <c r="A16" s="11"/>
      <c r="B16" s="61" t="s">
        <v>66</v>
      </c>
      <c r="C16" s="77">
        <v>525</v>
      </c>
      <c r="D16" s="11">
        <f t="shared" ref="D16:O16" si="0">SUM(D9:D15)</f>
        <v>18.049999999999997</v>
      </c>
      <c r="E16" s="11">
        <f t="shared" si="0"/>
        <v>27.990000000000002</v>
      </c>
      <c r="F16" s="11">
        <f t="shared" si="0"/>
        <v>91.02000000000001</v>
      </c>
      <c r="G16" s="11">
        <f t="shared" si="0"/>
        <v>686.36</v>
      </c>
      <c r="H16" s="164">
        <f t="shared" si="0"/>
        <v>0.17499999999999999</v>
      </c>
      <c r="I16" s="145">
        <f t="shared" si="0"/>
        <v>1.4300000000000002</v>
      </c>
      <c r="J16" s="145">
        <f t="shared" si="0"/>
        <v>0.20799999999999999</v>
      </c>
      <c r="K16" s="145">
        <f t="shared" si="0"/>
        <v>1.9300000000000002</v>
      </c>
      <c r="L16" s="145">
        <f t="shared" si="0"/>
        <v>298.13</v>
      </c>
      <c r="M16" s="145">
        <f t="shared" si="0"/>
        <v>289.60000000000002</v>
      </c>
      <c r="N16" s="145">
        <f t="shared" si="0"/>
        <v>44.599999999999994</v>
      </c>
      <c r="O16" s="145">
        <f t="shared" si="0"/>
        <v>2.2400000000000002</v>
      </c>
    </row>
    <row r="17" spans="1:15" s="86" customFormat="1" ht="13.5" customHeight="1" x14ac:dyDescent="0.2">
      <c r="A17" s="80"/>
      <c r="B17" s="94" t="s">
        <v>9</v>
      </c>
      <c r="C17" s="80"/>
      <c r="D17" s="80"/>
      <c r="E17" s="80"/>
      <c r="F17" s="80"/>
      <c r="G17" s="80"/>
      <c r="H17" s="143"/>
      <c r="I17" s="149"/>
      <c r="J17" s="149"/>
      <c r="K17" s="149"/>
      <c r="L17" s="149"/>
      <c r="M17" s="149"/>
      <c r="N17" s="149"/>
      <c r="O17" s="149"/>
    </row>
    <row r="18" spans="1:15" s="4" customFormat="1" ht="18" customHeight="1" x14ac:dyDescent="0.2">
      <c r="A18" s="151"/>
      <c r="B18" s="62" t="s">
        <v>50</v>
      </c>
      <c r="C18" s="80">
        <v>100</v>
      </c>
      <c r="D18" s="80">
        <v>1.1000000000000001</v>
      </c>
      <c r="E18" s="80">
        <v>0.2</v>
      </c>
      <c r="F18" s="80">
        <v>3.8</v>
      </c>
      <c r="G18" s="80">
        <v>24</v>
      </c>
      <c r="H18" s="143">
        <v>0.06</v>
      </c>
      <c r="I18" s="143">
        <v>25</v>
      </c>
      <c r="J18" s="143">
        <v>0</v>
      </c>
      <c r="K18" s="143">
        <v>0.7</v>
      </c>
      <c r="L18" s="143">
        <v>14</v>
      </c>
      <c r="M18" s="143">
        <v>26</v>
      </c>
      <c r="N18" s="143">
        <v>20</v>
      </c>
      <c r="O18" s="143">
        <v>0.9</v>
      </c>
    </row>
    <row r="19" spans="1:15" s="12" customFormat="1" ht="21.75" customHeight="1" x14ac:dyDescent="0.2">
      <c r="A19" s="80">
        <v>67</v>
      </c>
      <c r="B19" s="59" t="s">
        <v>57</v>
      </c>
      <c r="C19" s="80">
        <v>250</v>
      </c>
      <c r="D19" s="80">
        <v>1.74</v>
      </c>
      <c r="E19" s="80">
        <v>4.88</v>
      </c>
      <c r="F19" s="80">
        <v>8.48</v>
      </c>
      <c r="G19" s="80">
        <v>84.75</v>
      </c>
      <c r="H19" s="143">
        <v>0.06</v>
      </c>
      <c r="I19" s="143">
        <v>18.46</v>
      </c>
      <c r="J19" s="143">
        <v>0</v>
      </c>
      <c r="K19" s="143">
        <v>2.36</v>
      </c>
      <c r="L19" s="143">
        <v>43.32</v>
      </c>
      <c r="M19" s="143">
        <v>47.62</v>
      </c>
      <c r="N19" s="143">
        <v>22.25</v>
      </c>
      <c r="O19" s="143">
        <v>0.78</v>
      </c>
    </row>
    <row r="20" spans="1:15" s="87" customFormat="1" ht="18" customHeight="1" x14ac:dyDescent="0.2">
      <c r="A20" s="80">
        <v>276</v>
      </c>
      <c r="B20" s="59" t="s">
        <v>22</v>
      </c>
      <c r="C20" s="80">
        <v>300</v>
      </c>
      <c r="D20" s="80">
        <v>19.5</v>
      </c>
      <c r="E20" s="80">
        <v>12</v>
      </c>
      <c r="F20" s="80">
        <v>33.299999999999997</v>
      </c>
      <c r="G20" s="80">
        <v>324</v>
      </c>
      <c r="H20" s="143">
        <v>0.28999999999999998</v>
      </c>
      <c r="I20" s="143">
        <v>12.23</v>
      </c>
      <c r="J20" s="143">
        <v>0.04</v>
      </c>
      <c r="K20" s="143">
        <v>1.25</v>
      </c>
      <c r="L20" s="143">
        <v>42.41</v>
      </c>
      <c r="M20" s="143">
        <v>459.54</v>
      </c>
      <c r="N20" s="143">
        <v>89.59</v>
      </c>
      <c r="O20" s="143">
        <v>4.1500000000000004</v>
      </c>
    </row>
    <row r="21" spans="1:15" s="87" customFormat="1" ht="16.5" customHeight="1" x14ac:dyDescent="0.2">
      <c r="A21" s="185" t="s">
        <v>193</v>
      </c>
      <c r="B21" s="59" t="s">
        <v>185</v>
      </c>
      <c r="C21" s="80">
        <v>200</v>
      </c>
      <c r="D21" s="80">
        <v>0.23</v>
      </c>
      <c r="E21" s="80">
        <v>0.01</v>
      </c>
      <c r="F21" s="80">
        <v>35.270000000000003</v>
      </c>
      <c r="G21" s="80">
        <v>142.19999999999999</v>
      </c>
      <c r="H21" s="143">
        <v>0</v>
      </c>
      <c r="I21" s="143">
        <v>0.4</v>
      </c>
      <c r="J21" s="143">
        <v>0</v>
      </c>
      <c r="K21" s="143">
        <v>0.2</v>
      </c>
      <c r="L21" s="143">
        <v>31.82</v>
      </c>
      <c r="M21" s="143">
        <v>15.4</v>
      </c>
      <c r="N21" s="143">
        <v>6</v>
      </c>
      <c r="O21" s="143">
        <v>1.25</v>
      </c>
    </row>
    <row r="22" spans="1:15" s="12" customFormat="1" ht="13.5" customHeight="1" x14ac:dyDescent="0.2">
      <c r="A22" s="80"/>
      <c r="B22" s="53" t="s">
        <v>97</v>
      </c>
      <c r="C22" s="143">
        <v>100</v>
      </c>
      <c r="D22" s="143">
        <v>0.4</v>
      </c>
      <c r="E22" s="143">
        <v>0.4</v>
      </c>
      <c r="F22" s="143">
        <v>9.8000000000000007</v>
      </c>
      <c r="G22" s="144">
        <v>47</v>
      </c>
      <c r="H22" s="143">
        <v>0.03</v>
      </c>
      <c r="I22" s="143">
        <v>10</v>
      </c>
      <c r="J22" s="143">
        <v>0</v>
      </c>
      <c r="K22" s="143">
        <v>0.2</v>
      </c>
      <c r="L22" s="143">
        <v>16</v>
      </c>
      <c r="M22" s="143">
        <v>11</v>
      </c>
      <c r="N22" s="143">
        <v>9</v>
      </c>
      <c r="O22" s="143">
        <v>2.2000000000000002</v>
      </c>
    </row>
    <row r="23" spans="1:15" s="12" customFormat="1" ht="12" customHeight="1" x14ac:dyDescent="0.2">
      <c r="A23" s="80"/>
      <c r="B23" s="59" t="s">
        <v>7</v>
      </c>
      <c r="C23" s="183">
        <v>70</v>
      </c>
      <c r="D23" s="183">
        <v>5.32</v>
      </c>
      <c r="E23" s="183">
        <v>0.42</v>
      </c>
      <c r="F23" s="183">
        <v>36.54</v>
      </c>
      <c r="G23" s="183">
        <v>163.1</v>
      </c>
      <c r="H23" s="143">
        <v>7.0000000000000007E-2</v>
      </c>
      <c r="I23" s="143">
        <f>-J23</f>
        <v>0</v>
      </c>
      <c r="J23" s="143">
        <v>0</v>
      </c>
      <c r="K23" s="143">
        <v>0.98</v>
      </c>
      <c r="L23" s="143">
        <v>14</v>
      </c>
      <c r="M23" s="143">
        <v>45.5</v>
      </c>
      <c r="N23" s="143">
        <v>9.8000000000000007</v>
      </c>
      <c r="O23" s="143">
        <v>0.63</v>
      </c>
    </row>
    <row r="24" spans="1:15" s="14" customFormat="1" ht="20.100000000000001" customHeight="1" x14ac:dyDescent="0.2">
      <c r="A24" s="139"/>
      <c r="B24" s="140" t="s">
        <v>168</v>
      </c>
      <c r="C24" s="80">
        <v>70</v>
      </c>
      <c r="D24" s="183">
        <v>4.76</v>
      </c>
      <c r="E24" s="80">
        <v>0.84</v>
      </c>
      <c r="F24" s="80">
        <v>32.479999999999997</v>
      </c>
      <c r="G24" s="80">
        <v>150.5</v>
      </c>
      <c r="H24" s="162">
        <v>0.11</v>
      </c>
      <c r="I24" s="162">
        <v>0</v>
      </c>
      <c r="J24" s="162">
        <v>0</v>
      </c>
      <c r="K24" s="162">
        <v>1.43</v>
      </c>
      <c r="L24" s="162">
        <v>21</v>
      </c>
      <c r="M24" s="162">
        <v>86.1</v>
      </c>
      <c r="N24" s="162">
        <v>16.100000000000001</v>
      </c>
      <c r="O24" s="162">
        <v>1.57</v>
      </c>
    </row>
    <row r="25" spans="1:15" s="8" customFormat="1" ht="18" customHeight="1" x14ac:dyDescent="0.2">
      <c r="A25" s="7"/>
      <c r="B25" s="61" t="s">
        <v>63</v>
      </c>
      <c r="C25" s="78">
        <f t="shared" ref="C25:O25" si="1">SUM(C18:C24)</f>
        <v>1090</v>
      </c>
      <c r="D25" s="7">
        <f t="shared" si="1"/>
        <v>33.049999999999997</v>
      </c>
      <c r="E25" s="7">
        <f t="shared" si="1"/>
        <v>18.75</v>
      </c>
      <c r="F25" s="7">
        <f t="shared" si="1"/>
        <v>159.66999999999999</v>
      </c>
      <c r="G25" s="7">
        <f t="shared" si="1"/>
        <v>935.55000000000007</v>
      </c>
      <c r="H25" s="145">
        <f t="shared" si="1"/>
        <v>0.62</v>
      </c>
      <c r="I25" s="145">
        <f t="shared" si="1"/>
        <v>66.09</v>
      </c>
      <c r="J25" s="145">
        <f t="shared" si="1"/>
        <v>0.04</v>
      </c>
      <c r="K25" s="145">
        <f t="shared" si="1"/>
        <v>7.1199999999999992</v>
      </c>
      <c r="L25" s="145">
        <f t="shared" si="1"/>
        <v>182.54999999999998</v>
      </c>
      <c r="M25" s="145">
        <f t="shared" si="1"/>
        <v>691.16000000000008</v>
      </c>
      <c r="N25" s="145">
        <f t="shared" si="1"/>
        <v>172.74</v>
      </c>
      <c r="O25" s="145">
        <f t="shared" si="1"/>
        <v>11.480000000000002</v>
      </c>
    </row>
    <row r="26" spans="1:15" s="8" customFormat="1" ht="18" customHeight="1" x14ac:dyDescent="0.2">
      <c r="A26" s="10"/>
      <c r="B26" s="61" t="s">
        <v>11</v>
      </c>
      <c r="C26" s="10"/>
      <c r="D26" s="7">
        <f>D25+D16</f>
        <v>51.099999999999994</v>
      </c>
      <c r="E26" s="7">
        <f>E25+E16</f>
        <v>46.74</v>
      </c>
      <c r="F26" s="7">
        <f>F25+F16</f>
        <v>250.69</v>
      </c>
      <c r="G26" s="7">
        <f>G25+G16</f>
        <v>1621.91</v>
      </c>
      <c r="H26" s="145">
        <f t="shared" ref="H26:O26" si="2">H25+H16</f>
        <v>0.79499999999999993</v>
      </c>
      <c r="I26" s="145">
        <f t="shared" si="2"/>
        <v>67.52000000000001</v>
      </c>
      <c r="J26" s="145">
        <f t="shared" si="2"/>
        <v>0.248</v>
      </c>
      <c r="K26" s="145">
        <f t="shared" si="2"/>
        <v>9.0499999999999989</v>
      </c>
      <c r="L26" s="145">
        <f t="shared" si="2"/>
        <v>480.67999999999995</v>
      </c>
      <c r="M26" s="145">
        <f t="shared" si="2"/>
        <v>980.7600000000001</v>
      </c>
      <c r="N26" s="145">
        <f t="shared" si="2"/>
        <v>217.34</v>
      </c>
      <c r="O26" s="145">
        <f t="shared" si="2"/>
        <v>13.720000000000002</v>
      </c>
    </row>
    <row r="27" spans="1:15" s="4" customFormat="1" ht="18" customHeight="1" x14ac:dyDescent="0.2">
      <c r="A27" s="19"/>
      <c r="B27" s="19"/>
      <c r="C27" s="19"/>
      <c r="D27" s="19"/>
      <c r="E27" s="19"/>
      <c r="F27" s="19"/>
      <c r="G27" s="19"/>
      <c r="H27" s="86"/>
    </row>
    <row r="28" spans="1:15" s="155" customFormat="1" ht="18" customHeight="1" x14ac:dyDescent="0.2">
      <c r="A28" s="20"/>
      <c r="B28" s="21"/>
      <c r="C28" s="20"/>
      <c r="D28" s="21"/>
      <c r="E28" s="21"/>
      <c r="F28" s="21"/>
      <c r="G28" s="21"/>
      <c r="H28" s="154"/>
      <c r="I28" s="154"/>
      <c r="J28" s="154"/>
      <c r="K28" s="154"/>
      <c r="L28" s="154"/>
      <c r="M28" s="154"/>
      <c r="N28" s="154"/>
      <c r="O28" s="154"/>
    </row>
  </sheetData>
  <mergeCells count="10">
    <mergeCell ref="A1:B1"/>
    <mergeCell ref="A3:B3"/>
    <mergeCell ref="A4:C4"/>
    <mergeCell ref="H6:K6"/>
    <mergeCell ref="L6:O6"/>
    <mergeCell ref="A6:A7"/>
    <mergeCell ref="B6:B7"/>
    <mergeCell ref="C6:C7"/>
    <mergeCell ref="D6:F6"/>
    <mergeCell ref="G6:G7"/>
  </mergeCells>
  <pageMargins left="0.39370078740157483" right="0.39370078740157483" top="0.59055118110236227" bottom="0.19685039370078741" header="0.51181102362204722" footer="0.51181102362204722"/>
  <pageSetup paperSize="9" orientation="landscape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O28"/>
  <sheetViews>
    <sheetView workbookViewId="0">
      <selection activeCell="G26" sqref="G26"/>
    </sheetView>
  </sheetViews>
  <sheetFormatPr defaultRowHeight="12.75" x14ac:dyDescent="0.2"/>
  <cols>
    <col min="1" max="1" width="8.7109375" customWidth="1"/>
    <col min="2" max="2" width="30.85546875" customWidth="1"/>
    <col min="3" max="3" width="8.85546875" customWidth="1"/>
    <col min="4" max="4" width="6.42578125" customWidth="1"/>
    <col min="5" max="5" width="7.85546875" customWidth="1"/>
    <col min="6" max="6" width="8.42578125" customWidth="1"/>
    <col min="7" max="7" width="15.28515625" customWidth="1"/>
    <col min="8" max="15" width="6.7109375" customWidth="1"/>
  </cols>
  <sheetData>
    <row r="1" spans="1:15" s="29" customFormat="1" ht="15" x14ac:dyDescent="0.25">
      <c r="A1" s="208" t="s">
        <v>173</v>
      </c>
      <c r="B1" s="209"/>
      <c r="C1" s="107"/>
    </row>
    <row r="2" spans="1:15" s="29" customFormat="1" ht="15" x14ac:dyDescent="0.25">
      <c r="A2" s="106" t="s">
        <v>160</v>
      </c>
      <c r="B2" s="29" t="s">
        <v>175</v>
      </c>
      <c r="C2" s="107"/>
    </row>
    <row r="3" spans="1:15" s="29" customFormat="1" ht="15" x14ac:dyDescent="0.25">
      <c r="A3" s="210" t="s">
        <v>162</v>
      </c>
      <c r="B3" s="211"/>
      <c r="C3" s="107"/>
      <c r="G3" s="108"/>
    </row>
    <row r="4" spans="1:15" s="29" customFormat="1" ht="15" x14ac:dyDescent="0.25">
      <c r="A4" s="212" t="s">
        <v>179</v>
      </c>
      <c r="B4" s="212"/>
      <c r="C4" s="212"/>
    </row>
    <row r="5" spans="1:15" s="5" customFormat="1" ht="19.5" x14ac:dyDescent="0.35">
      <c r="A5" s="156"/>
      <c r="B5" s="95"/>
      <c r="C5" s="95"/>
      <c r="D5" s="95"/>
      <c r="E5" s="95"/>
      <c r="F5" s="95"/>
      <c r="G5" s="95"/>
    </row>
    <row r="6" spans="1:15" s="110" customFormat="1" ht="17.25" customHeight="1" x14ac:dyDescent="0.2">
      <c r="A6" s="207" t="s">
        <v>0</v>
      </c>
      <c r="B6" s="213" t="s">
        <v>154</v>
      </c>
      <c r="C6" s="213" t="s">
        <v>13</v>
      </c>
      <c r="D6" s="215" t="s">
        <v>1</v>
      </c>
      <c r="E6" s="216"/>
      <c r="F6" s="217"/>
      <c r="G6" s="207" t="s">
        <v>5</v>
      </c>
      <c r="H6" s="207" t="s">
        <v>72</v>
      </c>
      <c r="I6" s="207"/>
      <c r="J6" s="207"/>
      <c r="K6" s="207"/>
      <c r="L6" s="207" t="s">
        <v>73</v>
      </c>
      <c r="M6" s="207"/>
      <c r="N6" s="207"/>
      <c r="O6" s="207"/>
    </row>
    <row r="7" spans="1:15" s="110" customFormat="1" ht="18" customHeight="1" x14ac:dyDescent="0.2">
      <c r="A7" s="207"/>
      <c r="B7" s="213"/>
      <c r="C7" s="214"/>
      <c r="D7" s="150" t="s">
        <v>2</v>
      </c>
      <c r="E7" s="150" t="s">
        <v>3</v>
      </c>
      <c r="F7" s="150" t="s">
        <v>4</v>
      </c>
      <c r="G7" s="218"/>
      <c r="H7" s="150" t="s">
        <v>158</v>
      </c>
      <c r="I7" s="150" t="s">
        <v>75</v>
      </c>
      <c r="J7" s="150" t="s">
        <v>76</v>
      </c>
      <c r="K7" s="150" t="s">
        <v>77</v>
      </c>
      <c r="L7" s="150" t="s">
        <v>78</v>
      </c>
      <c r="M7" s="150" t="s">
        <v>79</v>
      </c>
      <c r="N7" s="150" t="s">
        <v>80</v>
      </c>
      <c r="O7" s="150" t="s">
        <v>81</v>
      </c>
    </row>
    <row r="8" spans="1:15" s="4" customFormat="1" ht="13.5" customHeight="1" x14ac:dyDescent="0.2">
      <c r="A8" s="151"/>
      <c r="B8" s="63" t="s">
        <v>8</v>
      </c>
      <c r="C8" s="100"/>
      <c r="D8" s="151"/>
      <c r="E8" s="151"/>
      <c r="F8" s="151"/>
      <c r="G8" s="151"/>
      <c r="H8" s="149"/>
      <c r="I8" s="149"/>
      <c r="J8" s="149"/>
      <c r="K8" s="149"/>
      <c r="L8" s="149"/>
      <c r="M8" s="149"/>
      <c r="N8" s="149"/>
      <c r="O8" s="149"/>
    </row>
    <row r="9" spans="1:15" s="12" customFormat="1" ht="18" customHeight="1" x14ac:dyDescent="0.2">
      <c r="A9" s="80">
        <v>294</v>
      </c>
      <c r="B9" s="79" t="s">
        <v>145</v>
      </c>
      <c r="C9" s="80">
        <v>200</v>
      </c>
      <c r="D9" s="80">
        <v>24.96</v>
      </c>
      <c r="E9" s="80">
        <v>10.15</v>
      </c>
      <c r="F9" s="80">
        <v>27.47</v>
      </c>
      <c r="G9" s="80">
        <v>301.11</v>
      </c>
      <c r="H9" s="143">
        <v>0.35</v>
      </c>
      <c r="I9" s="143">
        <v>11.61</v>
      </c>
      <c r="J9" s="143">
        <v>9.94</v>
      </c>
      <c r="K9" s="143">
        <v>1.47</v>
      </c>
      <c r="L9" s="143">
        <v>34.549999999999997</v>
      </c>
      <c r="M9" s="143">
        <v>417.66</v>
      </c>
      <c r="N9" s="143">
        <v>38.44</v>
      </c>
      <c r="O9" s="143">
        <v>7.85</v>
      </c>
    </row>
    <row r="10" spans="1:15" s="4" customFormat="1" ht="18" customHeight="1" x14ac:dyDescent="0.2">
      <c r="A10" s="185" t="s">
        <v>182</v>
      </c>
      <c r="B10" s="59" t="s">
        <v>141</v>
      </c>
      <c r="C10" s="151">
        <v>200</v>
      </c>
      <c r="D10" s="151">
        <v>0.2</v>
      </c>
      <c r="E10" s="151">
        <v>0</v>
      </c>
      <c r="F10" s="151">
        <v>10</v>
      </c>
      <c r="G10" s="151">
        <f>D10*4+E10*9+F10*4</f>
        <v>40.799999999999997</v>
      </c>
      <c r="H10" s="69">
        <v>0</v>
      </c>
      <c r="I10" s="69">
        <v>0.03</v>
      </c>
      <c r="J10" s="69">
        <v>0</v>
      </c>
      <c r="K10" s="69">
        <v>0</v>
      </c>
      <c r="L10" s="69">
        <v>11.1</v>
      </c>
      <c r="M10" s="69">
        <v>2.8</v>
      </c>
      <c r="N10" s="69">
        <v>1.4</v>
      </c>
      <c r="O10" s="69">
        <v>0.28000000000000003</v>
      </c>
    </row>
    <row r="11" spans="1:15" s="12" customFormat="1" ht="12" customHeight="1" x14ac:dyDescent="0.2">
      <c r="A11" s="80"/>
      <c r="B11" s="59" t="s">
        <v>7</v>
      </c>
      <c r="C11" s="143">
        <v>40</v>
      </c>
      <c r="D11" s="143">
        <v>3</v>
      </c>
      <c r="E11" s="143">
        <v>0.24</v>
      </c>
      <c r="F11" s="143">
        <v>20.92</v>
      </c>
      <c r="G11" s="144">
        <v>93.2</v>
      </c>
      <c r="H11" s="143">
        <v>0.04</v>
      </c>
      <c r="I11" s="143">
        <f>-J11</f>
        <v>0</v>
      </c>
      <c r="J11" s="143">
        <v>0</v>
      </c>
      <c r="K11" s="143">
        <v>0.56000000000000005</v>
      </c>
      <c r="L11" s="143">
        <v>8</v>
      </c>
      <c r="M11" s="143">
        <v>26</v>
      </c>
      <c r="N11" s="143">
        <v>5.6</v>
      </c>
      <c r="O11" s="143">
        <v>0.36</v>
      </c>
    </row>
    <row r="12" spans="1:15" s="4" customFormat="1" ht="36.75" customHeight="1" x14ac:dyDescent="0.2">
      <c r="A12" s="82">
        <v>454</v>
      </c>
      <c r="B12" s="81" t="s">
        <v>148</v>
      </c>
      <c r="C12" s="83">
        <v>60</v>
      </c>
      <c r="D12" s="84">
        <v>3.5</v>
      </c>
      <c r="E12" s="84">
        <v>3.75</v>
      </c>
      <c r="F12" s="84">
        <v>34.770000000000003</v>
      </c>
      <c r="G12" s="84">
        <f>D12*4+E12*9+F12*4</f>
        <v>186.83</v>
      </c>
      <c r="H12" s="101">
        <v>0.05</v>
      </c>
      <c r="I12" s="101">
        <v>0.03</v>
      </c>
      <c r="J12" s="101">
        <v>2.8000000000000001E-2</v>
      </c>
      <c r="K12" s="101">
        <v>0.68</v>
      </c>
      <c r="L12" s="101">
        <v>12.4</v>
      </c>
      <c r="M12" s="101">
        <v>34.5</v>
      </c>
      <c r="N12" s="101">
        <v>13.2</v>
      </c>
      <c r="O12" s="101">
        <v>0.87</v>
      </c>
    </row>
    <row r="13" spans="1:15" s="14" customFormat="1" ht="40.5" customHeight="1" x14ac:dyDescent="0.2">
      <c r="A13" s="137"/>
      <c r="B13" s="98" t="s">
        <v>131</v>
      </c>
      <c r="C13" s="137">
        <v>200</v>
      </c>
      <c r="D13" s="99">
        <v>5.8</v>
      </c>
      <c r="E13" s="99">
        <v>5</v>
      </c>
      <c r="F13" s="99">
        <v>8</v>
      </c>
      <c r="G13" s="99">
        <v>106</v>
      </c>
      <c r="H13" s="99">
        <v>0.08</v>
      </c>
      <c r="I13" s="99">
        <v>1.4</v>
      </c>
      <c r="J13" s="99">
        <v>0.04</v>
      </c>
      <c r="K13" s="99">
        <v>0</v>
      </c>
      <c r="L13" s="99">
        <v>240</v>
      </c>
      <c r="M13" s="99">
        <v>180</v>
      </c>
      <c r="N13" s="99">
        <v>28</v>
      </c>
      <c r="O13" s="99">
        <v>0.2</v>
      </c>
    </row>
    <row r="14" spans="1:15" s="5" customFormat="1" ht="17.25" customHeight="1" x14ac:dyDescent="0.2">
      <c r="A14" s="7"/>
      <c r="B14" s="61" t="s">
        <v>66</v>
      </c>
      <c r="C14" s="78">
        <f t="shared" ref="C14:O14" si="0">SUM(C9:C13)</f>
        <v>700</v>
      </c>
      <c r="D14" s="7">
        <f t="shared" si="0"/>
        <v>37.46</v>
      </c>
      <c r="E14" s="7">
        <f t="shared" si="0"/>
        <v>19.14</v>
      </c>
      <c r="F14" s="7">
        <f t="shared" si="0"/>
        <v>101.16</v>
      </c>
      <c r="G14" s="7">
        <f t="shared" si="0"/>
        <v>727.94</v>
      </c>
      <c r="H14" s="145">
        <f t="shared" si="0"/>
        <v>0.51999999999999991</v>
      </c>
      <c r="I14" s="145">
        <f t="shared" si="0"/>
        <v>13.069999999999999</v>
      </c>
      <c r="J14" s="145">
        <f t="shared" si="0"/>
        <v>10.007999999999999</v>
      </c>
      <c r="K14" s="145">
        <f t="shared" si="0"/>
        <v>2.7100000000000004</v>
      </c>
      <c r="L14" s="145">
        <f t="shared" si="0"/>
        <v>306.05</v>
      </c>
      <c r="M14" s="145">
        <f t="shared" si="0"/>
        <v>660.96</v>
      </c>
      <c r="N14" s="145">
        <f t="shared" si="0"/>
        <v>86.64</v>
      </c>
      <c r="O14" s="145">
        <f t="shared" si="0"/>
        <v>9.5599999999999969</v>
      </c>
    </row>
    <row r="15" spans="1:15" s="4" customFormat="1" ht="12.75" customHeight="1" x14ac:dyDescent="0.2">
      <c r="A15" s="151"/>
      <c r="B15" s="92" t="s">
        <v>9</v>
      </c>
      <c r="C15" s="151"/>
      <c r="D15" s="151"/>
      <c r="E15" s="151"/>
      <c r="F15" s="151"/>
      <c r="G15" s="151"/>
      <c r="H15" s="149"/>
      <c r="I15" s="149"/>
      <c r="J15" s="149"/>
      <c r="K15" s="149"/>
      <c r="L15" s="149"/>
      <c r="M15" s="149"/>
      <c r="N15" s="149"/>
      <c r="O15" s="149"/>
    </row>
    <row r="16" spans="1:15" s="4" customFormat="1" ht="18" customHeight="1" x14ac:dyDescent="0.2">
      <c r="A16" s="183">
        <v>20</v>
      </c>
      <c r="B16" s="56" t="s">
        <v>101</v>
      </c>
      <c r="C16" s="80">
        <v>100</v>
      </c>
      <c r="D16" s="80">
        <v>1.41</v>
      </c>
      <c r="E16" s="80">
        <v>5.07</v>
      </c>
      <c r="F16" s="80">
        <v>9.02</v>
      </c>
      <c r="G16" s="80">
        <v>87.4</v>
      </c>
      <c r="H16" s="69">
        <v>1.6E-2</v>
      </c>
      <c r="I16" s="69">
        <v>12.37</v>
      </c>
      <c r="J16" s="69">
        <v>0</v>
      </c>
      <c r="K16" s="69">
        <v>0.81</v>
      </c>
      <c r="L16" s="69">
        <v>32.619999999999997</v>
      </c>
      <c r="M16" s="69">
        <v>21.12</v>
      </c>
      <c r="N16" s="69">
        <v>10</v>
      </c>
      <c r="O16" s="69">
        <v>0.41</v>
      </c>
    </row>
    <row r="17" spans="1:15" s="14" customFormat="1" ht="28.5" customHeight="1" x14ac:dyDescent="0.2">
      <c r="A17" s="80">
        <v>83</v>
      </c>
      <c r="B17" s="59" t="s">
        <v>37</v>
      </c>
      <c r="C17" s="80" t="s">
        <v>144</v>
      </c>
      <c r="D17" s="80">
        <v>7.84</v>
      </c>
      <c r="E17" s="80">
        <v>5.52</v>
      </c>
      <c r="F17" s="80">
        <v>12.45</v>
      </c>
      <c r="G17" s="80">
        <v>153.59</v>
      </c>
      <c r="H17" s="143">
        <v>0.12</v>
      </c>
      <c r="I17" s="143">
        <v>9.74</v>
      </c>
      <c r="J17" s="143">
        <v>3.2000000000000002E-3</v>
      </c>
      <c r="K17" s="143">
        <v>1.23</v>
      </c>
      <c r="L17" s="143">
        <v>25.22</v>
      </c>
      <c r="M17" s="143">
        <v>102.74</v>
      </c>
      <c r="N17" s="143">
        <v>31.63</v>
      </c>
      <c r="O17" s="143">
        <v>1.27</v>
      </c>
    </row>
    <row r="18" spans="1:15" s="12" customFormat="1" ht="18" customHeight="1" x14ac:dyDescent="0.2">
      <c r="A18" s="80">
        <v>242</v>
      </c>
      <c r="B18" s="59" t="s">
        <v>44</v>
      </c>
      <c r="C18" s="80">
        <v>120</v>
      </c>
      <c r="D18" s="80">
        <v>21.19</v>
      </c>
      <c r="E18" s="80">
        <v>0.82</v>
      </c>
      <c r="F18" s="80">
        <v>0.92</v>
      </c>
      <c r="G18" s="80">
        <v>96</v>
      </c>
      <c r="H18" s="143">
        <v>7.0000000000000007E-2</v>
      </c>
      <c r="I18" s="143">
        <v>0.86</v>
      </c>
      <c r="J18" s="143">
        <v>1.2E-2</v>
      </c>
      <c r="K18" s="143">
        <v>1.4</v>
      </c>
      <c r="L18" s="143">
        <v>18.739999999999998</v>
      </c>
      <c r="M18" s="143">
        <v>190.5</v>
      </c>
      <c r="N18" s="143">
        <v>14.7</v>
      </c>
      <c r="O18" s="143">
        <v>0.68</v>
      </c>
    </row>
    <row r="19" spans="1:15" s="24" customFormat="1" ht="18" customHeight="1" x14ac:dyDescent="0.2">
      <c r="A19" s="80">
        <v>321</v>
      </c>
      <c r="B19" s="53" t="s">
        <v>45</v>
      </c>
      <c r="C19" s="80">
        <v>180</v>
      </c>
      <c r="D19" s="80">
        <v>3.67</v>
      </c>
      <c r="E19" s="80">
        <v>5.76</v>
      </c>
      <c r="F19" s="80">
        <v>24.52</v>
      </c>
      <c r="G19" s="80">
        <v>164.7</v>
      </c>
      <c r="H19" s="69">
        <v>0.14090909090909093</v>
      </c>
      <c r="I19" s="69">
        <v>18.343939393939394</v>
      </c>
      <c r="J19" s="69">
        <v>0</v>
      </c>
      <c r="K19" s="69">
        <v>0</v>
      </c>
      <c r="L19" s="69">
        <v>37.348484848484851</v>
      </c>
      <c r="M19" s="69">
        <v>87.469696969696969</v>
      </c>
      <c r="N19" s="69">
        <v>28.030303030303031</v>
      </c>
      <c r="O19" s="69">
        <v>1.0196969696969698</v>
      </c>
    </row>
    <row r="20" spans="1:15" s="12" customFormat="1" ht="17.25" customHeight="1" x14ac:dyDescent="0.2">
      <c r="A20" s="80">
        <v>378</v>
      </c>
      <c r="B20" s="59" t="s">
        <v>146</v>
      </c>
      <c r="C20" s="80">
        <v>200</v>
      </c>
      <c r="D20" s="80">
        <v>0.14000000000000001</v>
      </c>
      <c r="E20" s="80">
        <v>0.04</v>
      </c>
      <c r="F20" s="80">
        <v>34.340000000000003</v>
      </c>
      <c r="G20" s="151">
        <f>D20*4+E20*9+F20*4</f>
        <v>138.28</v>
      </c>
      <c r="H20" s="143">
        <v>4.0000000000000001E-3</v>
      </c>
      <c r="I20" s="143">
        <v>1.83</v>
      </c>
      <c r="J20" s="143">
        <v>0</v>
      </c>
      <c r="K20" s="143">
        <v>0.06</v>
      </c>
      <c r="L20" s="143">
        <v>13.98</v>
      </c>
      <c r="M20" s="143">
        <v>9.06</v>
      </c>
      <c r="N20" s="143">
        <v>4.16</v>
      </c>
      <c r="O20" s="143">
        <v>0.14000000000000001</v>
      </c>
    </row>
    <row r="21" spans="1:15" s="12" customFormat="1" ht="13.5" customHeight="1" x14ac:dyDescent="0.2">
      <c r="A21" s="80"/>
      <c r="B21" s="53" t="s">
        <v>97</v>
      </c>
      <c r="C21" s="143">
        <v>100</v>
      </c>
      <c r="D21" s="143">
        <v>0.4</v>
      </c>
      <c r="E21" s="143">
        <v>0.4</v>
      </c>
      <c r="F21" s="143">
        <v>9.8000000000000007</v>
      </c>
      <c r="G21" s="144">
        <v>47</v>
      </c>
      <c r="H21" s="143">
        <v>0.03</v>
      </c>
      <c r="I21" s="143">
        <v>10</v>
      </c>
      <c r="J21" s="143">
        <v>0</v>
      </c>
      <c r="K21" s="143">
        <v>0.2</v>
      </c>
      <c r="L21" s="143">
        <v>16</v>
      </c>
      <c r="M21" s="143">
        <v>11</v>
      </c>
      <c r="N21" s="143">
        <v>9</v>
      </c>
      <c r="O21" s="143">
        <v>2.2000000000000002</v>
      </c>
    </row>
    <row r="22" spans="1:15" s="12" customFormat="1" ht="12" customHeight="1" x14ac:dyDescent="0.2">
      <c r="A22" s="80"/>
      <c r="B22" s="59" t="s">
        <v>7</v>
      </c>
      <c r="C22" s="143">
        <v>60</v>
      </c>
      <c r="D22" s="183">
        <v>4.5599999999999996</v>
      </c>
      <c r="E22" s="183">
        <v>0.36</v>
      </c>
      <c r="F22" s="183">
        <v>31.32</v>
      </c>
      <c r="G22" s="183">
        <v>139.80000000000001</v>
      </c>
      <c r="H22" s="165">
        <v>0.06</v>
      </c>
      <c r="I22" s="165">
        <f>-J22</f>
        <v>0</v>
      </c>
      <c r="J22" s="165">
        <v>0</v>
      </c>
      <c r="K22" s="165">
        <v>0.84</v>
      </c>
      <c r="L22" s="165">
        <v>12</v>
      </c>
      <c r="M22" s="165">
        <v>39</v>
      </c>
      <c r="N22" s="165">
        <v>8.4</v>
      </c>
      <c r="O22" s="165">
        <v>0.54</v>
      </c>
    </row>
    <row r="23" spans="1:15" s="14" customFormat="1" ht="20.100000000000001" customHeight="1" x14ac:dyDescent="0.2">
      <c r="A23" s="139"/>
      <c r="B23" s="140" t="s">
        <v>168</v>
      </c>
      <c r="C23" s="80">
        <v>70</v>
      </c>
      <c r="D23" s="183">
        <v>4.76</v>
      </c>
      <c r="E23" s="80">
        <v>0.84</v>
      </c>
      <c r="F23" s="80">
        <v>32.479999999999997</v>
      </c>
      <c r="G23" s="80">
        <v>150.5</v>
      </c>
      <c r="H23" s="162">
        <v>0.11</v>
      </c>
      <c r="I23" s="162">
        <v>0</v>
      </c>
      <c r="J23" s="162">
        <v>0</v>
      </c>
      <c r="K23" s="162">
        <v>1.43</v>
      </c>
      <c r="L23" s="162">
        <v>21</v>
      </c>
      <c r="M23" s="162">
        <v>86.1</v>
      </c>
      <c r="N23" s="162">
        <v>16.100000000000001</v>
      </c>
      <c r="O23" s="162">
        <v>1.57</v>
      </c>
    </row>
    <row r="24" spans="1:15" s="5" customFormat="1" ht="20.25" customHeight="1" x14ac:dyDescent="0.2">
      <c r="A24" s="7"/>
      <c r="B24" s="61" t="s">
        <v>63</v>
      </c>
      <c r="C24" s="78">
        <f t="shared" ref="C24:O24" si="1">SUM(C16:C23)</f>
        <v>830</v>
      </c>
      <c r="D24" s="7">
        <f t="shared" si="1"/>
        <v>43.97</v>
      </c>
      <c r="E24" s="7">
        <f t="shared" si="1"/>
        <v>18.809999999999999</v>
      </c>
      <c r="F24" s="7">
        <f t="shared" si="1"/>
        <v>154.85</v>
      </c>
      <c r="G24" s="7">
        <f t="shared" si="1"/>
        <v>977.27</v>
      </c>
      <c r="H24" s="166">
        <f t="shared" si="1"/>
        <v>0.55090909090909101</v>
      </c>
      <c r="I24" s="166">
        <f t="shared" si="1"/>
        <v>53.143939393939391</v>
      </c>
      <c r="J24" s="166">
        <f t="shared" si="1"/>
        <v>1.52E-2</v>
      </c>
      <c r="K24" s="166">
        <f t="shared" si="1"/>
        <v>5.97</v>
      </c>
      <c r="L24" s="166">
        <f t="shared" si="1"/>
        <v>176.90848484848487</v>
      </c>
      <c r="M24" s="166">
        <f t="shared" si="1"/>
        <v>546.98969696969698</v>
      </c>
      <c r="N24" s="166">
        <f t="shared" si="1"/>
        <v>122.02030303030304</v>
      </c>
      <c r="O24" s="166">
        <f t="shared" si="1"/>
        <v>7.8296969696969709</v>
      </c>
    </row>
    <row r="25" spans="1:15" s="5" customFormat="1" x14ac:dyDescent="0.2">
      <c r="A25" s="7"/>
      <c r="B25" s="61" t="s">
        <v>11</v>
      </c>
      <c r="C25" s="7"/>
      <c r="D25" s="7">
        <f>D24+D14</f>
        <v>81.430000000000007</v>
      </c>
      <c r="E25" s="7">
        <f>E24+E14</f>
        <v>37.950000000000003</v>
      </c>
      <c r="F25" s="7">
        <f>F24+F14</f>
        <v>256.01</v>
      </c>
      <c r="G25" s="7">
        <f>G24+G14</f>
        <v>1705.21</v>
      </c>
      <c r="H25" s="145">
        <f t="shared" ref="H25:O25" si="2">H24+H14</f>
        <v>1.0709090909090908</v>
      </c>
      <c r="I25" s="145">
        <f t="shared" si="2"/>
        <v>66.213939393939384</v>
      </c>
      <c r="J25" s="145">
        <f t="shared" si="2"/>
        <v>10.023199999999999</v>
      </c>
      <c r="K25" s="145">
        <f t="shared" si="2"/>
        <v>8.68</v>
      </c>
      <c r="L25" s="145">
        <f t="shared" si="2"/>
        <v>482.95848484848489</v>
      </c>
      <c r="M25" s="145">
        <f t="shared" si="2"/>
        <v>1207.949696969697</v>
      </c>
      <c r="N25" s="145">
        <f t="shared" si="2"/>
        <v>208.66030303030306</v>
      </c>
      <c r="O25" s="145">
        <f t="shared" si="2"/>
        <v>17.389696969696967</v>
      </c>
    </row>
    <row r="26" spans="1:15" s="5" customFormat="1" x14ac:dyDescent="0.2">
      <c r="A26" s="25"/>
      <c r="B26" s="19"/>
      <c r="C26" s="25"/>
      <c r="D26" s="19"/>
      <c r="E26" s="19"/>
      <c r="F26" s="19"/>
      <c r="G26" s="19"/>
    </row>
    <row r="27" spans="1:15" s="4" customFormat="1" ht="18" customHeight="1" x14ac:dyDescent="0.2">
      <c r="A27" s="25"/>
      <c r="B27" s="19"/>
      <c r="C27" s="25"/>
      <c r="D27" s="19"/>
      <c r="E27" s="19"/>
      <c r="F27" s="19"/>
      <c r="G27" s="88"/>
    </row>
    <row r="28" spans="1:15" s="157" customFormat="1" x14ac:dyDescent="0.2"/>
  </sheetData>
  <mergeCells count="10">
    <mergeCell ref="H6:K6"/>
    <mergeCell ref="L6:O6"/>
    <mergeCell ref="A1:B1"/>
    <mergeCell ref="A3:B3"/>
    <mergeCell ref="A4:C4"/>
    <mergeCell ref="D6:F6"/>
    <mergeCell ref="B6:B7"/>
    <mergeCell ref="A6:A7"/>
    <mergeCell ref="G6:G7"/>
    <mergeCell ref="C6:C7"/>
  </mergeCells>
  <phoneticPr fontId="2" type="noConversion"/>
  <pageMargins left="0.39370078740157483" right="0.39370078740157483" top="0.59055118110236227" bottom="0.19685039370078741" header="0.51181102362204722" footer="0.51181102362204722"/>
  <pageSetup paperSize="9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День1</vt:lpstr>
      <vt:lpstr>День 2</vt:lpstr>
      <vt:lpstr>День3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итого </vt:lpstr>
      <vt:lpstr>таблица повторов блюд</vt:lpstr>
      <vt:lpstr>ведомость</vt:lpstr>
      <vt:lpstr>приложение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2021-08-29T07:02:40Z</cp:lastPrinted>
  <dcterms:created xsi:type="dcterms:W3CDTF">1996-10-08T23:32:33Z</dcterms:created>
  <dcterms:modified xsi:type="dcterms:W3CDTF">2021-09-07T07:19:52Z</dcterms:modified>
</cp:coreProperties>
</file>