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68" activeTab="0"/>
  </bookViews>
  <sheets>
    <sheet name="День 1,2" sheetId="1" r:id="rId1"/>
    <sheet name="День 3,4" sheetId="2" r:id="rId2"/>
    <sheet name="День 5,6" sheetId="3" r:id="rId3"/>
    <sheet name="День 7,8" sheetId="4" r:id="rId4"/>
    <sheet name="День 9,10" sheetId="5" r:id="rId5"/>
    <sheet name="итого" sheetId="6" r:id="rId6"/>
    <sheet name="таблица повторов блюд" sheetId="7" r:id="rId7"/>
    <sheet name="ведомость контроля за рационом" sheetId="8" r:id="rId8"/>
    <sheet name="приложение 1" sheetId="9" r:id="rId9"/>
  </sheets>
  <definedNames/>
  <calcPr fullCalcOnLoad="1"/>
</workbook>
</file>

<file path=xl/sharedStrings.xml><?xml version="1.0" encoding="utf-8"?>
<sst xmlns="http://schemas.openxmlformats.org/spreadsheetml/2006/main" count="571" uniqueCount="160">
  <si>
    <t>№ рец</t>
  </si>
  <si>
    <t>Пищевые вещества</t>
  </si>
  <si>
    <t>Б</t>
  </si>
  <si>
    <t>Ж</t>
  </si>
  <si>
    <t>У</t>
  </si>
  <si>
    <t>Энергетическая ценность (ккал)</t>
  </si>
  <si>
    <t>Минеральные вещества (мг)</t>
  </si>
  <si>
    <t>Витамины (мг)</t>
  </si>
  <si>
    <t>C</t>
  </si>
  <si>
    <t>E</t>
  </si>
  <si>
    <t>Ca</t>
  </si>
  <si>
    <t>P</t>
  </si>
  <si>
    <t>Mg</t>
  </si>
  <si>
    <t>Fe</t>
  </si>
  <si>
    <t>Хлеб пшеничный</t>
  </si>
  <si>
    <t>Итого:</t>
  </si>
  <si>
    <t>А</t>
  </si>
  <si>
    <t>Масса порций,г</t>
  </si>
  <si>
    <t>первая</t>
  </si>
  <si>
    <t>вторая</t>
  </si>
  <si>
    <t>ИТОГО ЗА 10 дней</t>
  </si>
  <si>
    <r>
      <t>День</t>
    </r>
    <r>
      <rPr>
        <sz val="11"/>
        <rFont val="Times New Roman"/>
        <family val="1"/>
      </rPr>
      <t>: понедельник</t>
    </r>
  </si>
  <si>
    <r>
      <t>Неделя</t>
    </r>
    <r>
      <rPr>
        <sz val="11"/>
        <rFont val="Times New Roman"/>
        <family val="1"/>
      </rPr>
      <t>:</t>
    </r>
  </si>
  <si>
    <r>
      <t xml:space="preserve"> B</t>
    </r>
    <r>
      <rPr>
        <vertAlign val="subscript"/>
        <sz val="11"/>
        <rFont val="Times New Roman"/>
        <family val="1"/>
      </rPr>
      <t>1</t>
    </r>
  </si>
  <si>
    <r>
      <t>День</t>
    </r>
    <r>
      <rPr>
        <sz val="11"/>
        <rFont val="Times New Roman"/>
        <family val="1"/>
      </rPr>
      <t>: вторник</t>
    </r>
  </si>
  <si>
    <r>
      <t>День</t>
    </r>
    <r>
      <rPr>
        <sz val="11"/>
        <rFont val="Times New Roman"/>
        <family val="1"/>
      </rPr>
      <t>: четверг</t>
    </r>
  </si>
  <si>
    <r>
      <t>День</t>
    </r>
    <r>
      <rPr>
        <sz val="11"/>
        <rFont val="Times New Roman"/>
        <family val="1"/>
      </rPr>
      <t>: пятница</t>
    </r>
  </si>
  <si>
    <r>
      <t>День</t>
    </r>
    <r>
      <rPr>
        <sz val="11"/>
        <rFont val="Times New Roman"/>
        <family val="1"/>
      </rPr>
      <t>: среда</t>
    </r>
  </si>
  <si>
    <t xml:space="preserve">пищевая и энергетическая ценность </t>
  </si>
  <si>
    <t>Груши</t>
  </si>
  <si>
    <t>Слива</t>
  </si>
  <si>
    <t>Виноград</t>
  </si>
  <si>
    <t>Земляника садовая</t>
  </si>
  <si>
    <t>Вишня</t>
  </si>
  <si>
    <t>Черешня</t>
  </si>
  <si>
    <t>Алыча</t>
  </si>
  <si>
    <t>Абрикос</t>
  </si>
  <si>
    <t>Яблоки</t>
  </si>
  <si>
    <t>ПРИЛОЖЕНИЕ 1</t>
  </si>
  <si>
    <t>Персик</t>
  </si>
  <si>
    <t>Апельсин</t>
  </si>
  <si>
    <t>Мандарин</t>
  </si>
  <si>
    <t>Банан</t>
  </si>
  <si>
    <t>Приём пищи, наименование блюда</t>
  </si>
  <si>
    <t xml:space="preserve">В предложенном варианте меню, фрукты могут быть заменены по сезону.
</t>
  </si>
  <si>
    <t>на 100 грамм съедобной части:</t>
  </si>
  <si>
    <t>Какао с молоком</t>
  </si>
  <si>
    <t>Напиток из сухофруктов</t>
  </si>
  <si>
    <t>Фруктовый чай</t>
  </si>
  <si>
    <t xml:space="preserve">Чай с сахаром </t>
  </si>
  <si>
    <t>Фактическое среднее значение за 10 дней</t>
  </si>
  <si>
    <t>Кисломолочный продукт (м.д.ж. 2,5 %) промышленного производства в индивидуальной упаковке</t>
  </si>
  <si>
    <t>Хлеб ржаной</t>
  </si>
  <si>
    <t>Кисель из сока плодового или ягодного натурального</t>
  </si>
  <si>
    <t>№ рец.</t>
  </si>
  <si>
    <t>Название</t>
  </si>
  <si>
    <t>Выход, г, мл</t>
  </si>
  <si>
    <t>Хлеб ржан</t>
  </si>
  <si>
    <t>Хлеб пшенич</t>
  </si>
  <si>
    <t>Мука пшеничн</t>
  </si>
  <si>
    <t>Крупы, бобовые</t>
  </si>
  <si>
    <t>Макарон. издел</t>
  </si>
  <si>
    <t>Картофель</t>
  </si>
  <si>
    <t xml:space="preserve">Овощи </t>
  </si>
  <si>
    <t>Фрукты свежие</t>
  </si>
  <si>
    <t>Сухофрукты</t>
  </si>
  <si>
    <t>Соки</t>
  </si>
  <si>
    <t>Мясо</t>
  </si>
  <si>
    <t>Птица</t>
  </si>
  <si>
    <t>Рыба</t>
  </si>
  <si>
    <t xml:space="preserve">Молоко </t>
  </si>
  <si>
    <t>Кисломолочные</t>
  </si>
  <si>
    <t>Творог</t>
  </si>
  <si>
    <t>Сыр</t>
  </si>
  <si>
    <t>Сметана</t>
  </si>
  <si>
    <t>Масло слив</t>
  </si>
  <si>
    <t>Масло раст</t>
  </si>
  <si>
    <t>Яйцо</t>
  </si>
  <si>
    <t>Сахар</t>
  </si>
  <si>
    <t>Кондит. изделия</t>
  </si>
  <si>
    <t>Чай</t>
  </si>
  <si>
    <t>Какао-порошок</t>
  </si>
  <si>
    <t>Дрожжи</t>
  </si>
  <si>
    <t>Соль йодир.</t>
  </si>
  <si>
    <t>Понедельник</t>
  </si>
  <si>
    <t>Итого</t>
  </si>
  <si>
    <t>Вторник</t>
  </si>
  <si>
    <t>Среда</t>
  </si>
  <si>
    <t>Четверг</t>
  </si>
  <si>
    <t>Картофельное пюре</t>
  </si>
  <si>
    <t>Пятница</t>
  </si>
  <si>
    <t>Напиток из плодов шиповника</t>
  </si>
  <si>
    <t>Чай с лимоном</t>
  </si>
  <si>
    <t>Отклонение (+/- 5 %)</t>
  </si>
  <si>
    <t>Норма по СанПиН на 10 дней</t>
  </si>
  <si>
    <t>ИТОГО (фактически за 10 дней)</t>
  </si>
  <si>
    <t>соотношение Б Ж У</t>
  </si>
  <si>
    <t>ТТК № 4</t>
  </si>
  <si>
    <t>Котлеты или биточки рыбные запеченные</t>
  </si>
  <si>
    <t>Пирожки с повидлом или пирожки с повидлом промышленного производства в индивидуальной упаковке</t>
  </si>
  <si>
    <t>Наименование блюд и кулинарных изделий</t>
  </si>
  <si>
    <t>Дни недели</t>
  </si>
  <si>
    <t>Таблица повторов блюд</t>
  </si>
  <si>
    <t>Фрукты свежие (по сезону)</t>
  </si>
  <si>
    <t xml:space="preserve">Каша жидкая молочная (рисовая) </t>
  </si>
  <si>
    <t>Субпродукты (печень)</t>
  </si>
  <si>
    <t>Бутерброд с сыром</t>
  </si>
  <si>
    <t>Овощи свежие (огурцы)</t>
  </si>
  <si>
    <t>Сок  натуральный промышленного производства в индивидуальной упаковке</t>
  </si>
  <si>
    <r>
      <t>Сезон</t>
    </r>
    <r>
      <rPr>
        <sz val="11"/>
        <rFont val="Times New Roman"/>
        <family val="1"/>
      </rPr>
      <t>: летне - осенний</t>
    </r>
  </si>
  <si>
    <t>Овощи свежие (помидоры)</t>
  </si>
  <si>
    <t>ТТК № 1</t>
  </si>
  <si>
    <t>ТТК № 3</t>
  </si>
  <si>
    <t>ТТК № 6</t>
  </si>
  <si>
    <t>ТТК № 2</t>
  </si>
  <si>
    <t>Салат из свежих помидоров и огурцов</t>
  </si>
  <si>
    <t>Каша вязкая (пшеничная)</t>
  </si>
  <si>
    <t>Кофейный напиток</t>
  </si>
  <si>
    <t>Салат из белокачанной капусты</t>
  </si>
  <si>
    <t>Рыба, запеченная с картофелем</t>
  </si>
  <si>
    <t>ТТК № 5</t>
  </si>
  <si>
    <t>Котлеты отбивные из птицы</t>
  </si>
  <si>
    <t>Яйца варенные</t>
  </si>
  <si>
    <t>ТТК № 8</t>
  </si>
  <si>
    <t>Макаронник с печенью/с соусом сметанным</t>
  </si>
  <si>
    <t>ТТК № 9</t>
  </si>
  <si>
    <t>Биточки рубленные (говядина)</t>
  </si>
  <si>
    <t>Капуста тушеная</t>
  </si>
  <si>
    <t xml:space="preserve">Каша вязкая гречневая </t>
  </si>
  <si>
    <t>Тефтели мясные</t>
  </si>
  <si>
    <t xml:space="preserve">ТТК №  </t>
  </si>
  <si>
    <t>Котлеты рубленные (говядина)</t>
  </si>
  <si>
    <t>Крахмал</t>
  </si>
  <si>
    <t>Сыр костромской (порциями)</t>
  </si>
  <si>
    <t>Чай с молоком</t>
  </si>
  <si>
    <t>Котлеты картофельные</t>
  </si>
  <si>
    <t>Запеканка из творога со сгущенным молоком</t>
  </si>
  <si>
    <t>ТТК № 10</t>
  </si>
  <si>
    <t>ТТК № 11</t>
  </si>
  <si>
    <t>ТТК №12</t>
  </si>
  <si>
    <t>ТТК №  13</t>
  </si>
  <si>
    <t>ТТК № 14</t>
  </si>
  <si>
    <t>ТТК № 15</t>
  </si>
  <si>
    <t>х</t>
  </si>
  <si>
    <r>
      <t>Возрастная категория</t>
    </r>
    <r>
      <rPr>
        <sz val="11"/>
        <rFont val="Times New Roman"/>
        <family val="1"/>
      </rPr>
      <t>:от 12 лет и старше</t>
    </r>
  </si>
  <si>
    <t>возрастная группа от 12 лет и старше</t>
  </si>
  <si>
    <t>ТТК № 17</t>
  </si>
  <si>
    <t>ТТК № 3/1</t>
  </si>
  <si>
    <t>ТТК № 6/1</t>
  </si>
  <si>
    <t>ТТК № 10/1</t>
  </si>
  <si>
    <t>ТТК № 19</t>
  </si>
  <si>
    <t>Плов из птицы</t>
  </si>
  <si>
    <t>Салат из свежих огурцов</t>
  </si>
  <si>
    <t>Картофельные оладьи с сыром/ с соусом молочным</t>
  </si>
  <si>
    <t>ТТК № 20</t>
  </si>
  <si>
    <t>Картофельные оладьи с сыром/ с соусом молочным и свежими овощами</t>
  </si>
  <si>
    <t>Масло сливочное</t>
  </si>
  <si>
    <t>Сыр костромской</t>
  </si>
  <si>
    <t>Печенье сахарное</t>
  </si>
  <si>
    <t>печенье сахарное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</si>
</sst>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 vertical="distributed"/>
    </xf>
    <xf numFmtId="0" fontId="7" fillId="0" borderId="10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distributed"/>
    </xf>
    <xf numFmtId="0" fontId="6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distributed"/>
    </xf>
    <xf numFmtId="0" fontId="0" fillId="0" borderId="0" xfId="0" applyFill="1" applyAlignment="1">
      <alignment/>
    </xf>
    <xf numFmtId="0" fontId="7" fillId="0" borderId="0" xfId="0" applyFont="1" applyAlignment="1">
      <alignment horizontal="justify" vertical="distributed"/>
    </xf>
    <xf numFmtId="0" fontId="6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 vertical="distributed"/>
    </xf>
    <xf numFmtId="0" fontId="7" fillId="0" borderId="10" xfId="0" applyFont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7" fillId="34" borderId="1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 wrapText="1"/>
    </xf>
    <xf numFmtId="193" fontId="11" fillId="35" borderId="10" xfId="0" applyNumberFormat="1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 wrapText="1"/>
    </xf>
    <xf numFmtId="193" fontId="12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93" fontId="11" fillId="34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93" fontId="12" fillId="3" borderId="10" xfId="0" applyNumberFormat="1" applyFont="1" applyFill="1" applyBorder="1" applyAlignment="1">
      <alignment horizontal="center" vertical="center"/>
    </xf>
    <xf numFmtId="193" fontId="12" fillId="34" borderId="10" xfId="0" applyNumberFormat="1" applyFont="1" applyFill="1" applyBorder="1" applyAlignment="1">
      <alignment horizontal="center" vertical="center"/>
    </xf>
    <xf numFmtId="193" fontId="12" fillId="34" borderId="12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93" fontId="12" fillId="0" borderId="10" xfId="0" applyNumberFormat="1" applyFont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93" fontId="11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1" fontId="12" fillId="3" borderId="13" xfId="0" applyNumberFormat="1" applyFont="1" applyFill="1" applyBorder="1" applyAlignment="1">
      <alignment horizontal="center" vertical="center"/>
    </xf>
    <xf numFmtId="193" fontId="12" fillId="3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193" fontId="12" fillId="0" borderId="12" xfId="0" applyNumberFormat="1" applyFont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193" fontId="11" fillId="3" borderId="10" xfId="0" applyNumberFormat="1" applyFont="1" applyFill="1" applyBorder="1" applyAlignment="1">
      <alignment horizontal="center" vertical="center"/>
    </xf>
    <xf numFmtId="1" fontId="11" fillId="13" borderId="10" xfId="0" applyNumberFormat="1" applyFont="1" applyFill="1" applyBorder="1" applyAlignment="1">
      <alignment horizontal="center" vertical="center"/>
    </xf>
    <xf numFmtId="193" fontId="11" fillId="13" borderId="10" xfId="0" applyNumberFormat="1" applyFont="1" applyFill="1" applyBorder="1" applyAlignment="1">
      <alignment horizontal="center" vertical="center"/>
    </xf>
    <xf numFmtId="193" fontId="11" fillId="3" borderId="10" xfId="0" applyNumberFormat="1" applyFont="1" applyFill="1" applyBorder="1" applyAlignment="1">
      <alignment horizontal="left" vertical="center" wrapText="1"/>
    </xf>
    <xf numFmtId="193" fontId="11" fillId="13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distributed"/>
    </xf>
    <xf numFmtId="2" fontId="12" fillId="34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distributed"/>
    </xf>
    <xf numFmtId="0" fontId="6" fillId="37" borderId="11" xfId="0" applyFont="1" applyFill="1" applyBorder="1" applyAlignment="1">
      <alignment vertical="distributed"/>
    </xf>
    <xf numFmtId="0" fontId="7" fillId="37" borderId="10" xfId="0" applyFont="1" applyFill="1" applyBorder="1" applyAlignment="1">
      <alignment horizontal="center" vertical="center"/>
    </xf>
    <xf numFmtId="2" fontId="6" fillId="37" borderId="10" xfId="0" applyNumberFormat="1" applyFont="1" applyFill="1" applyBorder="1" applyAlignment="1">
      <alignment horizontal="center" vertical="center"/>
    </xf>
    <xf numFmtId="2" fontId="6" fillId="37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distributed"/>
    </xf>
    <xf numFmtId="2" fontId="6" fillId="37" borderId="10" xfId="0" applyNumberFormat="1" applyFont="1" applyFill="1" applyBorder="1" applyAlignment="1">
      <alignment horizontal="center" vertical="distributed"/>
    </xf>
    <xf numFmtId="2" fontId="6" fillId="37" borderId="11" xfId="0" applyNumberFormat="1" applyFont="1" applyFill="1" applyBorder="1" applyAlignment="1">
      <alignment horizontal="center" vertical="distributed"/>
    </xf>
    <xf numFmtId="0" fontId="6" fillId="37" borderId="10" xfId="0" applyFont="1" applyFill="1" applyBorder="1" applyAlignment="1">
      <alignment horizontal="center" vertical="center"/>
    </xf>
    <xf numFmtId="1" fontId="7" fillId="34" borderId="0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 vertical="distributed"/>
    </xf>
    <xf numFmtId="0" fontId="12" fillId="0" borderId="10" xfId="0" applyFont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vertical="center" wrapText="1"/>
    </xf>
    <xf numFmtId="2" fontId="12" fillId="34" borderId="10" xfId="0" applyNumberFormat="1" applyFont="1" applyFill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left" vertical="center" wrapText="1"/>
    </xf>
    <xf numFmtId="2" fontId="12" fillId="34" borderId="12" xfId="0" applyNumberFormat="1" applyFont="1" applyFill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/>
    </xf>
    <xf numFmtId="2" fontId="12" fillId="0" borderId="10" xfId="0" applyNumberFormat="1" applyFont="1" applyFill="1" applyBorder="1" applyAlignment="1">
      <alignment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justify" vertical="distributed"/>
    </xf>
    <xf numFmtId="0" fontId="12" fillId="0" borderId="10" xfId="0" applyFont="1" applyBorder="1" applyAlignment="1">
      <alignment horizontal="center" vertical="distributed"/>
    </xf>
    <xf numFmtId="2" fontId="6" fillId="37" borderId="10" xfId="0" applyNumberFormat="1" applyFont="1" applyFill="1" applyBorder="1" applyAlignment="1">
      <alignment vertical="distributed"/>
    </xf>
    <xf numFmtId="19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93" fontId="11" fillId="0" borderId="10" xfId="0" applyNumberFormat="1" applyFont="1" applyFill="1" applyBorder="1" applyAlignment="1">
      <alignment horizontal="center" vertical="center"/>
    </xf>
    <xf numFmtId="193" fontId="12" fillId="8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13" fillId="34" borderId="10" xfId="0" applyNumberFormat="1" applyFont="1" applyFill="1" applyBorder="1" applyAlignment="1">
      <alignment horizontal="left" vertical="center" wrapText="1"/>
    </xf>
    <xf numFmtId="193" fontId="11" fillId="3" borderId="1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left" vertical="center" wrapText="1"/>
    </xf>
    <xf numFmtId="193" fontId="13" fillId="34" borderId="10" xfId="0" applyNumberFormat="1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7" fillId="0" borderId="12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vertical="distributed"/>
    </xf>
    <xf numFmtId="0" fontId="7" fillId="0" borderId="11" xfId="0" applyFont="1" applyFill="1" applyBorder="1" applyAlignment="1">
      <alignment horizontal="justify" vertical="distributed"/>
    </xf>
    <xf numFmtId="1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" fontId="12" fillId="34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distributed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justify" vertical="distributed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left" vertical="distributed"/>
    </xf>
    <xf numFmtId="0" fontId="12" fillId="0" borderId="11" xfId="0" applyFont="1" applyFill="1" applyBorder="1" applyAlignment="1">
      <alignment horizontal="left" vertical="distributed"/>
    </xf>
    <xf numFmtId="0" fontId="7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12" fillId="0" borderId="12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93" fontId="7" fillId="34" borderId="10" xfId="0" applyNumberFormat="1" applyFont="1" applyFill="1" applyBorder="1" applyAlignment="1">
      <alignment horizontal="left" vertical="center" wrapText="1"/>
    </xf>
    <xf numFmtId="193" fontId="12" fillId="34" borderId="10" xfId="0" applyNumberFormat="1" applyFont="1" applyFill="1" applyBorder="1" applyAlignment="1">
      <alignment horizontal="left" vertical="center" wrapText="1"/>
    </xf>
    <xf numFmtId="192" fontId="11" fillId="3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distributed"/>
    </xf>
    <xf numFmtId="0" fontId="12" fillId="0" borderId="11" xfId="0" applyFont="1" applyBorder="1" applyAlignment="1">
      <alignment horizontal="left" vertical="center" wrapText="1"/>
    </xf>
    <xf numFmtId="2" fontId="12" fillId="36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distributed"/>
    </xf>
    <xf numFmtId="0" fontId="7" fillId="0" borderId="15" xfId="0" applyFont="1" applyFill="1" applyBorder="1" applyAlignment="1">
      <alignment horizontal="center" vertical="distributed"/>
    </xf>
    <xf numFmtId="1" fontId="12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justify" vertical="distributed"/>
    </xf>
    <xf numFmtId="49" fontId="13" fillId="0" borderId="11" xfId="0" applyNumberFormat="1" applyFont="1" applyBorder="1" applyAlignment="1">
      <alignment horizontal="justify" vertical="distributed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distributed"/>
    </xf>
    <xf numFmtId="49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distributed"/>
    </xf>
    <xf numFmtId="0" fontId="13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justify" vertical="distributed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36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justify" vertical="distributed"/>
    </xf>
    <xf numFmtId="0" fontId="7" fillId="0" borderId="12" xfId="0" applyFont="1" applyFill="1" applyBorder="1" applyAlignment="1">
      <alignment horizontal="center" vertical="distributed"/>
    </xf>
    <xf numFmtId="0" fontId="0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distributed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 vertical="distributed"/>
    </xf>
    <xf numFmtId="0" fontId="6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distributed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7" xfId="0" applyFont="1" applyBorder="1" applyAlignment="1">
      <alignment horizontal="center" vertical="distributed"/>
    </xf>
    <xf numFmtId="0" fontId="7" fillId="0" borderId="18" xfId="0" applyFont="1" applyBorder="1" applyAlignment="1">
      <alignment horizontal="center" vertical="distributed"/>
    </xf>
    <xf numFmtId="0" fontId="7" fillId="0" borderId="19" xfId="0" applyFont="1" applyBorder="1" applyAlignment="1">
      <alignment horizontal="center" vertical="distributed"/>
    </xf>
    <xf numFmtId="0" fontId="7" fillId="0" borderId="20" xfId="0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distributed"/>
    </xf>
    <xf numFmtId="0" fontId="7" fillId="0" borderId="21" xfId="0" applyFont="1" applyBorder="1" applyAlignment="1">
      <alignment horizontal="center" vertical="distributed"/>
    </xf>
    <xf numFmtId="0" fontId="7" fillId="0" borderId="22" xfId="0" applyFont="1" applyBorder="1" applyAlignment="1">
      <alignment horizontal="center" vertical="distributed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93" fontId="11" fillId="3" borderId="10" xfId="0" applyNumberFormat="1" applyFont="1" applyFill="1" applyBorder="1" applyAlignment="1">
      <alignment horizontal="left" vertical="center" wrapText="1"/>
    </xf>
    <xf numFmtId="193" fontId="11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vertical="distributed"/>
    </xf>
    <xf numFmtId="0" fontId="7" fillId="0" borderId="23" xfId="0" applyFont="1" applyFill="1" applyBorder="1" applyAlignment="1">
      <alignment vertical="distributed"/>
    </xf>
    <xf numFmtId="49" fontId="7" fillId="0" borderId="11" xfId="0" applyNumberFormat="1" applyFont="1" applyFill="1" applyBorder="1" applyAlignment="1">
      <alignment horizontal="left" vertical="distributed"/>
    </xf>
    <xf numFmtId="49" fontId="7" fillId="0" borderId="23" xfId="0" applyNumberFormat="1" applyFont="1" applyFill="1" applyBorder="1" applyAlignment="1">
      <alignment horizontal="left" vertical="distributed"/>
    </xf>
    <xf numFmtId="49" fontId="7" fillId="0" borderId="10" xfId="0" applyNumberFormat="1" applyFont="1" applyFill="1" applyBorder="1" applyAlignment="1">
      <alignment horizontal="center" vertical="distributed"/>
    </xf>
    <xf numFmtId="49" fontId="7" fillId="0" borderId="11" xfId="0" applyNumberFormat="1" applyFont="1" applyFill="1" applyBorder="1" applyAlignment="1">
      <alignment horizontal="justify" vertical="distributed"/>
    </xf>
    <xf numFmtId="49" fontId="7" fillId="0" borderId="23" xfId="0" applyNumberFormat="1" applyFont="1" applyFill="1" applyBorder="1" applyAlignment="1">
      <alignment horizontal="justify" vertical="distributed"/>
    </xf>
    <xf numFmtId="0" fontId="9" fillId="0" borderId="0" xfId="0" applyFont="1" applyAlignment="1">
      <alignment horizontal="right" vertical="distributed"/>
    </xf>
    <xf numFmtId="0" fontId="3" fillId="0" borderId="0" xfId="0" applyFont="1" applyAlignment="1">
      <alignment horizontal="right" vertical="distributed"/>
    </xf>
    <xf numFmtId="0" fontId="9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0.7109375" style="0" customWidth="1"/>
    <col min="2" max="2" width="32.421875" style="0" customWidth="1"/>
    <col min="3" max="3" width="9.28125" style="0" customWidth="1"/>
    <col min="4" max="4" width="6.57421875" style="0" customWidth="1"/>
    <col min="5" max="5" width="6.421875" style="0" customWidth="1"/>
    <col min="6" max="6" width="7.140625" style="0" customWidth="1"/>
    <col min="7" max="7" width="9.140625" style="0" customWidth="1"/>
    <col min="8" max="9" width="6.8515625" style="0" customWidth="1"/>
    <col min="10" max="10" width="7.57421875" style="0" customWidth="1"/>
    <col min="11" max="11" width="6.8515625" style="0" customWidth="1"/>
    <col min="12" max="12" width="7.8515625" style="0" customWidth="1"/>
    <col min="13" max="13" width="7.7109375" style="0" customWidth="1"/>
    <col min="14" max="14" width="8.00390625" style="0" customWidth="1"/>
    <col min="15" max="15" width="6.8515625" style="0" customWidth="1"/>
    <col min="16" max="16" width="13.7109375" style="0" customWidth="1"/>
  </cols>
  <sheetData>
    <row r="1" spans="1:15" s="5" customFormat="1" ht="15">
      <c r="A1" s="205" t="s">
        <v>21</v>
      </c>
      <c r="B1" s="206"/>
      <c r="C1" s="17"/>
      <c r="D1" s="16"/>
      <c r="E1" s="16"/>
      <c r="F1" s="16"/>
      <c r="G1" s="17"/>
      <c r="H1" s="16"/>
      <c r="I1" s="16"/>
      <c r="J1" s="16"/>
      <c r="K1" s="16"/>
      <c r="L1" s="16"/>
      <c r="M1" s="16"/>
      <c r="N1" s="16"/>
      <c r="O1" s="16"/>
    </row>
    <row r="2" spans="1:15" s="5" customFormat="1" ht="15">
      <c r="A2" s="24" t="s">
        <v>22</v>
      </c>
      <c r="B2" s="5" t="s">
        <v>18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7" s="5" customFormat="1" ht="15">
      <c r="A3" s="199" t="s">
        <v>109</v>
      </c>
      <c r="B3" s="200"/>
      <c r="C3" s="9"/>
      <c r="G3" s="10"/>
    </row>
    <row r="4" spans="1:3" s="5" customFormat="1" ht="15">
      <c r="A4" s="201" t="s">
        <v>144</v>
      </c>
      <c r="B4" s="201"/>
      <c r="C4" s="201"/>
    </row>
    <row r="5" spans="1:15" s="5" customFormat="1" ht="15" customHeight="1">
      <c r="A5" s="198" t="s">
        <v>0</v>
      </c>
      <c r="B5" s="202" t="s">
        <v>43</v>
      </c>
      <c r="C5" s="202" t="s">
        <v>17</v>
      </c>
      <c r="D5" s="198" t="s">
        <v>1</v>
      </c>
      <c r="E5" s="198"/>
      <c r="F5" s="198"/>
      <c r="G5" s="198" t="s">
        <v>5</v>
      </c>
      <c r="H5" s="198" t="s">
        <v>7</v>
      </c>
      <c r="I5" s="198"/>
      <c r="J5" s="198"/>
      <c r="K5" s="198"/>
      <c r="L5" s="198" t="s">
        <v>6</v>
      </c>
      <c r="M5" s="198"/>
      <c r="N5" s="198"/>
      <c r="O5" s="198"/>
    </row>
    <row r="6" spans="1:15" s="5" customFormat="1" ht="15">
      <c r="A6" s="198"/>
      <c r="B6" s="202"/>
      <c r="C6" s="202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16" s="5" customFormat="1" ht="16.5">
      <c r="A7" s="198"/>
      <c r="B7" s="202"/>
      <c r="C7" s="202"/>
      <c r="D7" s="12" t="s">
        <v>2</v>
      </c>
      <c r="E7" s="12" t="s">
        <v>3</v>
      </c>
      <c r="F7" s="12" t="s">
        <v>4</v>
      </c>
      <c r="G7" s="198"/>
      <c r="H7" s="12" t="s">
        <v>23</v>
      </c>
      <c r="I7" s="12" t="s">
        <v>8</v>
      </c>
      <c r="J7" s="12" t="s">
        <v>16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22"/>
    </row>
    <row r="8" spans="1:15" s="45" customFormat="1" ht="19.5" customHeight="1">
      <c r="A8" s="82">
        <v>3</v>
      </c>
      <c r="B8" s="83" t="s">
        <v>106</v>
      </c>
      <c r="C8" s="144">
        <v>40</v>
      </c>
      <c r="D8" s="144">
        <v>4.69</v>
      </c>
      <c r="E8" s="144">
        <v>8.77</v>
      </c>
      <c r="F8" s="144">
        <v>9.36</v>
      </c>
      <c r="G8" s="35">
        <f>D8*4+E8*9+F8*4</f>
        <v>135.13</v>
      </c>
      <c r="H8" s="92">
        <v>0.07</v>
      </c>
      <c r="I8" s="92">
        <v>0.11</v>
      </c>
      <c r="J8" s="92">
        <v>0.05</v>
      </c>
      <c r="K8" s="92">
        <v>0.65</v>
      </c>
      <c r="L8" s="92">
        <v>145.4</v>
      </c>
      <c r="M8" s="92">
        <v>124.8</v>
      </c>
      <c r="N8" s="92">
        <v>20.7</v>
      </c>
      <c r="O8" s="92">
        <v>0.95</v>
      </c>
    </row>
    <row r="9" spans="1:16" s="7" customFormat="1" ht="18.75" customHeight="1">
      <c r="A9" s="13">
        <v>572</v>
      </c>
      <c r="B9" s="44" t="s">
        <v>122</v>
      </c>
      <c r="C9" s="140">
        <v>40</v>
      </c>
      <c r="D9" s="92">
        <v>5.1</v>
      </c>
      <c r="E9" s="92">
        <v>4.6</v>
      </c>
      <c r="F9" s="92">
        <v>0.3</v>
      </c>
      <c r="G9" s="35">
        <f>D9*4+E9*9+F9*4</f>
        <v>63</v>
      </c>
      <c r="H9" s="92">
        <v>0.03</v>
      </c>
      <c r="I9" s="92">
        <v>0</v>
      </c>
      <c r="J9" s="92">
        <v>0.1</v>
      </c>
      <c r="K9" s="92">
        <v>0.2</v>
      </c>
      <c r="L9" s="92">
        <v>22</v>
      </c>
      <c r="M9" s="92">
        <v>77</v>
      </c>
      <c r="N9" s="92">
        <v>5</v>
      </c>
      <c r="O9" s="92">
        <v>1</v>
      </c>
      <c r="P9" s="21"/>
    </row>
    <row r="10" spans="1:16" s="7" customFormat="1" ht="18.75" customHeight="1">
      <c r="A10" s="13" t="s">
        <v>111</v>
      </c>
      <c r="B10" s="44" t="s">
        <v>104</v>
      </c>
      <c r="C10" s="140">
        <v>200</v>
      </c>
      <c r="D10" s="92">
        <v>5.53</v>
      </c>
      <c r="E10" s="92">
        <v>6.59</v>
      </c>
      <c r="F10" s="92">
        <v>27.31</v>
      </c>
      <c r="G10" s="35">
        <f>D10*4+E10*9+F10*4</f>
        <v>190.67000000000002</v>
      </c>
      <c r="H10" s="92">
        <v>0.02</v>
      </c>
      <c r="I10" s="92">
        <v>0</v>
      </c>
      <c r="J10" s="92">
        <v>0.02</v>
      </c>
      <c r="K10" s="92">
        <v>0.17</v>
      </c>
      <c r="L10" s="92">
        <v>4.9</v>
      </c>
      <c r="M10" s="92">
        <v>47.4</v>
      </c>
      <c r="N10" s="92">
        <v>15.3</v>
      </c>
      <c r="O10" s="92">
        <v>0.34</v>
      </c>
      <c r="P10" s="21"/>
    </row>
    <row r="11" spans="1:15" s="5" customFormat="1" ht="19.5" customHeight="1">
      <c r="A11" s="13" t="s">
        <v>142</v>
      </c>
      <c r="B11" s="146" t="s">
        <v>46</v>
      </c>
      <c r="C11" s="12">
        <v>200</v>
      </c>
      <c r="D11" s="12">
        <v>3.08</v>
      </c>
      <c r="E11" s="12">
        <v>5.54</v>
      </c>
      <c r="F11" s="12">
        <v>13.58</v>
      </c>
      <c r="G11" s="35">
        <f>D11*4+E11*9+F11*4</f>
        <v>116.5</v>
      </c>
      <c r="H11" s="92">
        <f>0.28*0.18</f>
        <v>0.0504</v>
      </c>
      <c r="I11" s="92">
        <v>1.57</v>
      </c>
      <c r="J11" s="92">
        <v>0.24</v>
      </c>
      <c r="K11" s="92">
        <v>0</v>
      </c>
      <c r="L11" s="92">
        <v>152.2</v>
      </c>
      <c r="M11" s="92">
        <v>124.5</v>
      </c>
      <c r="N11" s="92">
        <v>21.34</v>
      </c>
      <c r="O11" s="92">
        <v>0.47</v>
      </c>
    </row>
    <row r="12" spans="1:15" s="21" customFormat="1" ht="18" customHeight="1">
      <c r="A12" s="13"/>
      <c r="B12" s="145" t="s">
        <v>14</v>
      </c>
      <c r="C12" s="13">
        <v>40</v>
      </c>
      <c r="D12" s="13">
        <v>3</v>
      </c>
      <c r="E12" s="13">
        <v>0.24</v>
      </c>
      <c r="F12" s="13">
        <v>20.92</v>
      </c>
      <c r="G12" s="14">
        <v>93.2</v>
      </c>
      <c r="H12" s="196">
        <v>0.04</v>
      </c>
      <c r="I12" s="196">
        <f>-J12</f>
        <v>0</v>
      </c>
      <c r="J12" s="196">
        <v>0</v>
      </c>
      <c r="K12" s="196">
        <v>0.56</v>
      </c>
      <c r="L12" s="196">
        <v>8</v>
      </c>
      <c r="M12" s="196">
        <v>26</v>
      </c>
      <c r="N12" s="196">
        <v>5.6</v>
      </c>
      <c r="O12" s="196">
        <v>0.36</v>
      </c>
    </row>
    <row r="13" spans="1:15" s="7" customFormat="1" ht="15" customHeight="1">
      <c r="A13" s="94"/>
      <c r="B13" s="38" t="s">
        <v>103</v>
      </c>
      <c r="C13" s="40">
        <v>100</v>
      </c>
      <c r="D13" s="13">
        <v>0.4</v>
      </c>
      <c r="E13" s="13">
        <v>0.4</v>
      </c>
      <c r="F13" s="13">
        <v>9.8</v>
      </c>
      <c r="G13" s="14">
        <v>47</v>
      </c>
      <c r="H13" s="13">
        <v>0.03</v>
      </c>
      <c r="I13" s="13">
        <v>10</v>
      </c>
      <c r="J13" s="13">
        <v>0</v>
      </c>
      <c r="K13" s="13">
        <v>0.2</v>
      </c>
      <c r="L13" s="13">
        <v>16</v>
      </c>
      <c r="M13" s="13">
        <v>11</v>
      </c>
      <c r="N13" s="13">
        <v>9</v>
      </c>
      <c r="O13" s="13">
        <v>2.2</v>
      </c>
    </row>
    <row r="14" spans="1:15" s="5" customFormat="1" ht="19.5" customHeight="1">
      <c r="A14" s="77"/>
      <c r="B14" s="78" t="s">
        <v>15</v>
      </c>
      <c r="C14" s="79">
        <f>SUM(C8:C13)</f>
        <v>620</v>
      </c>
      <c r="D14" s="80">
        <f aca="true" t="shared" si="0" ref="D14:O14">SUM(D8:D13)</f>
        <v>21.799999999999997</v>
      </c>
      <c r="E14" s="80">
        <f t="shared" si="0"/>
        <v>26.139999999999997</v>
      </c>
      <c r="F14" s="80">
        <f t="shared" si="0"/>
        <v>81.27</v>
      </c>
      <c r="G14" s="81">
        <f t="shared" si="0"/>
        <v>645.5</v>
      </c>
      <c r="H14" s="80">
        <f t="shared" si="0"/>
        <v>0.2404</v>
      </c>
      <c r="I14" s="80">
        <f t="shared" si="0"/>
        <v>11.68</v>
      </c>
      <c r="J14" s="80">
        <f t="shared" si="0"/>
        <v>0.41000000000000003</v>
      </c>
      <c r="K14" s="80">
        <f t="shared" si="0"/>
        <v>1.78</v>
      </c>
      <c r="L14" s="80">
        <f t="shared" si="0"/>
        <v>348.5</v>
      </c>
      <c r="M14" s="80">
        <f t="shared" si="0"/>
        <v>410.70000000000005</v>
      </c>
      <c r="N14" s="80">
        <f t="shared" si="0"/>
        <v>76.94</v>
      </c>
      <c r="O14" s="80">
        <f t="shared" si="0"/>
        <v>5.32</v>
      </c>
    </row>
    <row r="15" spans="1:7" s="5" customFormat="1" ht="15">
      <c r="A15" s="4"/>
      <c r="G15" s="19"/>
    </row>
    <row r="16" spans="1:3" s="5" customFormat="1" ht="15">
      <c r="A16" s="205" t="s">
        <v>24</v>
      </c>
      <c r="B16" s="206"/>
      <c r="C16" s="9"/>
    </row>
    <row r="17" spans="1:3" s="5" customFormat="1" ht="15">
      <c r="A17" s="24" t="s">
        <v>22</v>
      </c>
      <c r="B17" s="5" t="s">
        <v>18</v>
      </c>
      <c r="C17" s="9"/>
    </row>
    <row r="18" spans="1:7" s="5" customFormat="1" ht="15">
      <c r="A18" s="199" t="s">
        <v>109</v>
      </c>
      <c r="B18" s="200"/>
      <c r="C18" s="9"/>
      <c r="G18" s="10"/>
    </row>
    <row r="19" spans="1:3" s="5" customFormat="1" ht="15">
      <c r="A19" s="201" t="s">
        <v>144</v>
      </c>
      <c r="B19" s="201"/>
      <c r="C19" s="201"/>
    </row>
    <row r="20" spans="1:15" s="5" customFormat="1" ht="12.75" customHeight="1">
      <c r="A20" s="198" t="s">
        <v>0</v>
      </c>
      <c r="B20" s="202" t="s">
        <v>43</v>
      </c>
      <c r="C20" s="202" t="s">
        <v>17</v>
      </c>
      <c r="D20" s="198" t="s">
        <v>1</v>
      </c>
      <c r="E20" s="198"/>
      <c r="F20" s="198"/>
      <c r="G20" s="198" t="s">
        <v>5</v>
      </c>
      <c r="H20" s="198" t="s">
        <v>7</v>
      </c>
      <c r="I20" s="198"/>
      <c r="J20" s="198"/>
      <c r="K20" s="198"/>
      <c r="L20" s="198" t="s">
        <v>6</v>
      </c>
      <c r="M20" s="198"/>
      <c r="N20" s="198"/>
      <c r="O20" s="198"/>
    </row>
    <row r="21" spans="1:15" s="5" customFormat="1" ht="15">
      <c r="A21" s="198"/>
      <c r="B21" s="202"/>
      <c r="C21" s="202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</row>
    <row r="22" spans="1:15" s="5" customFormat="1" ht="16.5">
      <c r="A22" s="198"/>
      <c r="B22" s="202"/>
      <c r="C22" s="202"/>
      <c r="D22" s="12" t="s">
        <v>2</v>
      </c>
      <c r="E22" s="12" t="s">
        <v>3</v>
      </c>
      <c r="F22" s="12" t="s">
        <v>4</v>
      </c>
      <c r="G22" s="198"/>
      <c r="H22" s="12" t="s">
        <v>23</v>
      </c>
      <c r="I22" s="12" t="s">
        <v>8</v>
      </c>
      <c r="J22" s="12" t="s">
        <v>16</v>
      </c>
      <c r="K22" s="12" t="s">
        <v>9</v>
      </c>
      <c r="L22" s="12" t="s">
        <v>10</v>
      </c>
      <c r="M22" s="12" t="s">
        <v>11</v>
      </c>
      <c r="N22" s="12" t="s">
        <v>12</v>
      </c>
      <c r="O22" s="12" t="s">
        <v>13</v>
      </c>
    </row>
    <row r="23" spans="1:15" s="7" customFormat="1" ht="15" customHeight="1">
      <c r="A23" s="12"/>
      <c r="B23" s="156" t="s">
        <v>110</v>
      </c>
      <c r="C23" s="12">
        <v>100</v>
      </c>
      <c r="D23" s="13">
        <v>1.1</v>
      </c>
      <c r="E23" s="13">
        <v>0.2</v>
      </c>
      <c r="F23" s="13">
        <v>3.8</v>
      </c>
      <c r="G23" s="13">
        <v>24</v>
      </c>
      <c r="H23" s="178">
        <v>0.06</v>
      </c>
      <c r="I23" s="178">
        <v>25</v>
      </c>
      <c r="J23" s="178">
        <v>0</v>
      </c>
      <c r="K23" s="178">
        <v>0.7</v>
      </c>
      <c r="L23" s="178">
        <v>14</v>
      </c>
      <c r="M23" s="179">
        <v>26</v>
      </c>
      <c r="N23" s="179">
        <v>20</v>
      </c>
      <c r="O23" s="179">
        <v>0.9</v>
      </c>
    </row>
    <row r="24" spans="1:15" s="45" customFormat="1" ht="13.5" customHeight="1">
      <c r="A24" s="41">
        <v>282</v>
      </c>
      <c r="B24" s="103" t="s">
        <v>131</v>
      </c>
      <c r="C24" s="13">
        <v>100</v>
      </c>
      <c r="D24" s="13">
        <v>15.53</v>
      </c>
      <c r="E24" s="13">
        <v>11.79</v>
      </c>
      <c r="F24" s="13">
        <v>16.07</v>
      </c>
      <c r="G24" s="13">
        <v>231.67</v>
      </c>
      <c r="H24" s="35">
        <v>0.1</v>
      </c>
      <c r="I24" s="35">
        <v>0.07</v>
      </c>
      <c r="J24" s="35">
        <v>0.03</v>
      </c>
      <c r="K24" s="35">
        <v>0.9</v>
      </c>
      <c r="L24" s="35">
        <v>43.5</v>
      </c>
      <c r="M24" s="35">
        <v>166.17</v>
      </c>
      <c r="N24" s="35">
        <v>32.17</v>
      </c>
      <c r="O24" s="35">
        <v>0.07</v>
      </c>
    </row>
    <row r="25" spans="1:15" s="7" customFormat="1" ht="18" customHeight="1">
      <c r="A25" s="40">
        <v>312</v>
      </c>
      <c r="B25" s="153" t="s">
        <v>89</v>
      </c>
      <c r="C25" s="40">
        <v>180</v>
      </c>
      <c r="D25" s="93">
        <v>3.71</v>
      </c>
      <c r="E25" s="93">
        <v>5.82</v>
      </c>
      <c r="F25" s="93">
        <v>24.77</v>
      </c>
      <c r="G25" s="93">
        <f>D25*4+E25*9+F25*4</f>
        <v>166.3</v>
      </c>
      <c r="H25" s="93">
        <v>0.17</v>
      </c>
      <c r="I25" s="93">
        <v>22.01</v>
      </c>
      <c r="J25" s="93">
        <v>0</v>
      </c>
      <c r="K25" s="93">
        <v>0</v>
      </c>
      <c r="L25" s="93">
        <v>44.82</v>
      </c>
      <c r="M25" s="93">
        <v>104.96</v>
      </c>
      <c r="N25" s="93">
        <v>33.64</v>
      </c>
      <c r="O25" s="93">
        <v>1.22</v>
      </c>
    </row>
    <row r="26" spans="1:15" s="22" customFormat="1" ht="19.5" customHeight="1">
      <c r="A26" s="82" t="s">
        <v>147</v>
      </c>
      <c r="B26" s="83" t="s">
        <v>48</v>
      </c>
      <c r="C26" s="95">
        <v>200</v>
      </c>
      <c r="D26" s="42">
        <v>0.6</v>
      </c>
      <c r="E26" s="42">
        <v>0.4</v>
      </c>
      <c r="F26" s="42">
        <v>8.57</v>
      </c>
      <c r="G26" s="42">
        <f>D26*4+E26*9+F26*4</f>
        <v>40.28</v>
      </c>
      <c r="H26" s="92">
        <v>0.02</v>
      </c>
      <c r="I26" s="92">
        <v>3.4</v>
      </c>
      <c r="J26" s="92">
        <v>0</v>
      </c>
      <c r="K26" s="92">
        <v>0.4</v>
      </c>
      <c r="L26" s="92">
        <v>21.2</v>
      </c>
      <c r="M26" s="92">
        <v>22.6</v>
      </c>
      <c r="N26" s="92">
        <v>14.6</v>
      </c>
      <c r="O26" s="92">
        <v>3.2</v>
      </c>
    </row>
    <row r="27" spans="1:15" s="21" customFormat="1" ht="18" customHeight="1">
      <c r="A27" s="13"/>
      <c r="B27" s="145" t="s">
        <v>14</v>
      </c>
      <c r="C27" s="13">
        <v>40</v>
      </c>
      <c r="D27" s="13">
        <v>3</v>
      </c>
      <c r="E27" s="13">
        <v>0.24</v>
      </c>
      <c r="F27" s="13">
        <v>20.92</v>
      </c>
      <c r="G27" s="14">
        <v>93.2</v>
      </c>
      <c r="H27" s="196">
        <v>0.04</v>
      </c>
      <c r="I27" s="196">
        <f>-J27</f>
        <v>0</v>
      </c>
      <c r="J27" s="196">
        <v>0</v>
      </c>
      <c r="K27" s="196">
        <v>0.56</v>
      </c>
      <c r="L27" s="196">
        <v>8</v>
      </c>
      <c r="M27" s="196">
        <v>26</v>
      </c>
      <c r="N27" s="196">
        <v>5.6</v>
      </c>
      <c r="O27" s="196">
        <v>0.36</v>
      </c>
    </row>
    <row r="28" spans="1:15" s="22" customFormat="1" ht="19.5" customHeight="1">
      <c r="A28" s="40"/>
      <c r="B28" s="153" t="s">
        <v>52</v>
      </c>
      <c r="C28" s="40">
        <v>30</v>
      </c>
      <c r="D28" s="35">
        <v>2.04</v>
      </c>
      <c r="E28" s="35">
        <v>0.36</v>
      </c>
      <c r="F28" s="35">
        <v>13.92</v>
      </c>
      <c r="G28" s="35">
        <v>64.5</v>
      </c>
      <c r="H28" s="35">
        <v>0.05</v>
      </c>
      <c r="I28" s="35">
        <v>0</v>
      </c>
      <c r="J28" s="35">
        <v>0</v>
      </c>
      <c r="K28" s="35">
        <v>0.62</v>
      </c>
      <c r="L28" s="35">
        <v>9</v>
      </c>
      <c r="M28" s="35">
        <v>36.9</v>
      </c>
      <c r="N28" s="35">
        <v>13.8</v>
      </c>
      <c r="O28" s="35">
        <v>0.68</v>
      </c>
    </row>
    <row r="29" spans="1:15" s="22" customFormat="1" ht="40.5" customHeight="1">
      <c r="A29" s="82"/>
      <c r="B29" s="136" t="s">
        <v>51</v>
      </c>
      <c r="C29" s="147">
        <v>220</v>
      </c>
      <c r="D29" s="148">
        <v>6.38</v>
      </c>
      <c r="E29" s="148">
        <v>5.5</v>
      </c>
      <c r="F29" s="148">
        <v>8.8</v>
      </c>
      <c r="G29" s="148">
        <v>116.6</v>
      </c>
      <c r="H29" s="92">
        <v>0.09</v>
      </c>
      <c r="I29" s="92">
        <v>1.54</v>
      </c>
      <c r="J29" s="92">
        <v>0.04</v>
      </c>
      <c r="K29" s="92">
        <v>0</v>
      </c>
      <c r="L29" s="92">
        <v>264</v>
      </c>
      <c r="M29" s="92">
        <v>198</v>
      </c>
      <c r="N29" s="92">
        <v>30.8</v>
      </c>
      <c r="O29" s="92">
        <v>0.22</v>
      </c>
    </row>
    <row r="30" spans="1:15" s="5" customFormat="1" ht="19.5" customHeight="1">
      <c r="A30" s="84"/>
      <c r="B30" s="78" t="s">
        <v>15</v>
      </c>
      <c r="C30" s="84">
        <f aca="true" t="shared" si="1" ref="C30:O30">SUM(C23:C29)</f>
        <v>870</v>
      </c>
      <c r="D30" s="85">
        <f t="shared" si="1"/>
        <v>32.36</v>
      </c>
      <c r="E30" s="85">
        <f t="shared" si="1"/>
        <v>24.309999999999995</v>
      </c>
      <c r="F30" s="85">
        <f t="shared" si="1"/>
        <v>96.85</v>
      </c>
      <c r="G30" s="86">
        <f t="shared" si="1"/>
        <v>736.5500000000001</v>
      </c>
      <c r="H30" s="85">
        <f t="shared" si="1"/>
        <v>0.53</v>
      </c>
      <c r="I30" s="85">
        <f t="shared" si="1"/>
        <v>52.019999999999996</v>
      </c>
      <c r="J30" s="85">
        <f t="shared" si="1"/>
        <v>0.07</v>
      </c>
      <c r="K30" s="85">
        <f t="shared" si="1"/>
        <v>3.18</v>
      </c>
      <c r="L30" s="85">
        <f t="shared" si="1"/>
        <v>404.52</v>
      </c>
      <c r="M30" s="85">
        <f t="shared" si="1"/>
        <v>580.63</v>
      </c>
      <c r="N30" s="85">
        <f t="shared" si="1"/>
        <v>150.60999999999999</v>
      </c>
      <c r="O30" s="85">
        <f t="shared" si="1"/>
        <v>6.65</v>
      </c>
    </row>
    <row r="31" spans="1:15" s="5" customFormat="1" ht="15">
      <c r="A31" s="17"/>
      <c r="B31" s="18"/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3" ht="12.75">
      <c r="A32" s="203"/>
      <c r="B32" s="204"/>
      <c r="C32" s="1"/>
    </row>
  </sheetData>
  <sheetProtection/>
  <mergeCells count="21">
    <mergeCell ref="A1:B1"/>
    <mergeCell ref="A16:B16"/>
    <mergeCell ref="A3:B3"/>
    <mergeCell ref="A4:C4"/>
    <mergeCell ref="A5:A7"/>
    <mergeCell ref="G20:G22"/>
    <mergeCell ref="A32:B32"/>
    <mergeCell ref="G5:G7"/>
    <mergeCell ref="B5:B7"/>
    <mergeCell ref="C5:C7"/>
    <mergeCell ref="A20:A22"/>
    <mergeCell ref="H20:K21"/>
    <mergeCell ref="L20:O21"/>
    <mergeCell ref="A18:B18"/>
    <mergeCell ref="H5:K6"/>
    <mergeCell ref="L5:O6"/>
    <mergeCell ref="D5:F6"/>
    <mergeCell ref="A19:C19"/>
    <mergeCell ref="B20:B22"/>
    <mergeCell ref="C20:C22"/>
    <mergeCell ref="D20:F2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0">
      <selection activeCell="L21" sqref="L21:O21"/>
    </sheetView>
  </sheetViews>
  <sheetFormatPr defaultColWidth="9.140625" defaultRowHeight="12.75"/>
  <cols>
    <col min="1" max="1" width="9.8515625" style="0" customWidth="1"/>
    <col min="2" max="2" width="36.7109375" style="0" customWidth="1"/>
    <col min="3" max="3" width="8.140625" style="0" customWidth="1"/>
    <col min="4" max="4" width="6.8515625" style="0" customWidth="1"/>
    <col min="5" max="5" width="7.8515625" style="0" customWidth="1"/>
    <col min="6" max="6" width="8.421875" style="0" customWidth="1"/>
    <col min="7" max="7" width="10.421875" style="0" customWidth="1"/>
    <col min="8" max="8" width="7.00390625" style="0" customWidth="1"/>
    <col min="9" max="9" width="8.8515625" style="0" customWidth="1"/>
    <col min="10" max="10" width="6.00390625" style="0" customWidth="1"/>
    <col min="11" max="11" width="6.7109375" style="0" customWidth="1"/>
    <col min="12" max="12" width="7.00390625" style="0" customWidth="1"/>
    <col min="13" max="13" width="8.00390625" style="0" customWidth="1"/>
    <col min="14" max="14" width="7.421875" style="0" customWidth="1"/>
    <col min="15" max="15" width="6.57421875" style="0" customWidth="1"/>
  </cols>
  <sheetData>
    <row r="1" spans="1:2" s="5" customFormat="1" ht="15">
      <c r="A1" s="205" t="s">
        <v>27</v>
      </c>
      <c r="B1" s="206"/>
    </row>
    <row r="2" spans="1:2" s="5" customFormat="1" ht="15">
      <c r="A2" s="24" t="s">
        <v>22</v>
      </c>
      <c r="B2" s="5" t="s">
        <v>18</v>
      </c>
    </row>
    <row r="3" spans="1:7" s="5" customFormat="1" ht="15">
      <c r="A3" s="199" t="s">
        <v>109</v>
      </c>
      <c r="B3" s="200"/>
      <c r="C3" s="9"/>
      <c r="G3" s="10"/>
    </row>
    <row r="4" spans="1:3" s="5" customFormat="1" ht="15">
      <c r="A4" s="201" t="s">
        <v>144</v>
      </c>
      <c r="B4" s="201"/>
      <c r="C4" s="201"/>
    </row>
    <row r="5" spans="1:15" s="5" customFormat="1" ht="12.75" customHeight="1">
      <c r="A5" s="198" t="s">
        <v>0</v>
      </c>
      <c r="B5" s="202" t="s">
        <v>43</v>
      </c>
      <c r="C5" s="202" t="s">
        <v>17</v>
      </c>
      <c r="D5" s="198" t="s">
        <v>1</v>
      </c>
      <c r="E5" s="198"/>
      <c r="F5" s="198"/>
      <c r="G5" s="198" t="s">
        <v>5</v>
      </c>
      <c r="H5" s="198" t="s">
        <v>7</v>
      </c>
      <c r="I5" s="198"/>
      <c r="J5" s="198"/>
      <c r="K5" s="198"/>
      <c r="L5" s="198" t="s">
        <v>6</v>
      </c>
      <c r="M5" s="198"/>
      <c r="N5" s="198"/>
      <c r="O5" s="198"/>
    </row>
    <row r="6" spans="1:15" s="5" customFormat="1" ht="15">
      <c r="A6" s="198"/>
      <c r="B6" s="202"/>
      <c r="C6" s="202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15" s="5" customFormat="1" ht="18" customHeight="1">
      <c r="A7" s="198"/>
      <c r="B7" s="202"/>
      <c r="C7" s="202"/>
      <c r="D7" s="12" t="s">
        <v>2</v>
      </c>
      <c r="E7" s="12" t="s">
        <v>3</v>
      </c>
      <c r="F7" s="12" t="s">
        <v>4</v>
      </c>
      <c r="G7" s="198"/>
      <c r="H7" s="12" t="s">
        <v>23</v>
      </c>
      <c r="I7" s="12" t="s">
        <v>8</v>
      </c>
      <c r="J7" s="12" t="s">
        <v>16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</row>
    <row r="8" spans="1:15" s="5" customFormat="1" ht="19.5" customHeight="1">
      <c r="A8" s="12">
        <v>13</v>
      </c>
      <c r="B8" s="191" t="s">
        <v>152</v>
      </c>
      <c r="C8" s="13">
        <v>100</v>
      </c>
      <c r="D8" s="13">
        <v>0.76</v>
      </c>
      <c r="E8" s="13">
        <v>6.08</v>
      </c>
      <c r="F8" s="13">
        <v>2.37</v>
      </c>
      <c r="G8" s="13">
        <v>67.3</v>
      </c>
      <c r="H8" s="194">
        <v>0.05</v>
      </c>
      <c r="I8" s="194">
        <v>12.6</v>
      </c>
      <c r="J8" s="194">
        <v>0</v>
      </c>
      <c r="K8" s="194">
        <v>0.5</v>
      </c>
      <c r="L8" s="194">
        <v>10.08</v>
      </c>
      <c r="M8" s="194">
        <v>18.72</v>
      </c>
      <c r="N8" s="194">
        <v>14.4</v>
      </c>
      <c r="O8" s="194">
        <v>0.65</v>
      </c>
    </row>
    <row r="9" spans="1:15" s="21" customFormat="1" ht="20.25" customHeight="1">
      <c r="A9" s="12" t="s">
        <v>150</v>
      </c>
      <c r="B9" s="145" t="s">
        <v>151</v>
      </c>
      <c r="C9" s="13">
        <v>200</v>
      </c>
      <c r="D9" s="13">
        <v>21.3</v>
      </c>
      <c r="E9" s="13">
        <v>17.41</v>
      </c>
      <c r="F9" s="13">
        <v>28.61</v>
      </c>
      <c r="G9" s="139">
        <f>D9*4+E9*9+F9*4</f>
        <v>356.33</v>
      </c>
      <c r="H9" s="35">
        <v>0.3</v>
      </c>
      <c r="I9" s="35">
        <v>1.12</v>
      </c>
      <c r="J9" s="35">
        <v>0.07</v>
      </c>
      <c r="K9" s="35">
        <v>0.8</v>
      </c>
      <c r="L9" s="35">
        <v>47.96</v>
      </c>
      <c r="M9" s="35">
        <v>249.4</v>
      </c>
      <c r="N9" s="35">
        <v>55.7</v>
      </c>
      <c r="O9" s="35">
        <v>2.41</v>
      </c>
    </row>
    <row r="10" spans="1:15" s="5" customFormat="1" ht="19.5" customHeight="1">
      <c r="A10" s="32">
        <v>398</v>
      </c>
      <c r="B10" s="162" t="s">
        <v>91</v>
      </c>
      <c r="C10" s="32">
        <v>200</v>
      </c>
      <c r="D10" s="33">
        <v>0.8</v>
      </c>
      <c r="E10" s="33">
        <v>0.31</v>
      </c>
      <c r="F10" s="33">
        <v>23.29</v>
      </c>
      <c r="G10" s="139">
        <f>D10*4+E10*9+F10*4</f>
        <v>99.14999999999999</v>
      </c>
      <c r="H10" s="33">
        <v>0.011</v>
      </c>
      <c r="I10" s="33">
        <v>100</v>
      </c>
      <c r="J10" s="33">
        <v>0</v>
      </c>
      <c r="K10" s="33">
        <v>0.75</v>
      </c>
      <c r="L10" s="33">
        <v>21.33</v>
      </c>
      <c r="M10" s="33">
        <v>3.44</v>
      </c>
      <c r="N10" s="33">
        <v>3.44</v>
      </c>
      <c r="O10" s="33">
        <v>0.63</v>
      </c>
    </row>
    <row r="11" spans="1:15" s="21" customFormat="1" ht="18" customHeight="1">
      <c r="A11" s="13"/>
      <c r="B11" s="145" t="s">
        <v>14</v>
      </c>
      <c r="C11" s="13">
        <v>40</v>
      </c>
      <c r="D11" s="13">
        <v>3</v>
      </c>
      <c r="E11" s="13">
        <v>0.24</v>
      </c>
      <c r="F11" s="13">
        <v>20.92</v>
      </c>
      <c r="G11" s="14">
        <v>93.2</v>
      </c>
      <c r="H11" s="196">
        <v>0.04</v>
      </c>
      <c r="I11" s="196">
        <f>-J11</f>
        <v>0</v>
      </c>
      <c r="J11" s="196">
        <v>0</v>
      </c>
      <c r="K11" s="196">
        <v>0.56</v>
      </c>
      <c r="L11" s="196">
        <v>8</v>
      </c>
      <c r="M11" s="196">
        <v>26</v>
      </c>
      <c r="N11" s="196">
        <v>5.6</v>
      </c>
      <c r="O11" s="196">
        <v>0.36</v>
      </c>
    </row>
    <row r="12" spans="1:15" s="22" customFormat="1" ht="19.5" customHeight="1">
      <c r="A12" s="40"/>
      <c r="B12" s="153" t="s">
        <v>52</v>
      </c>
      <c r="C12" s="40">
        <v>30</v>
      </c>
      <c r="D12" s="35">
        <v>2.04</v>
      </c>
      <c r="E12" s="35">
        <v>0.36</v>
      </c>
      <c r="F12" s="35">
        <v>13.92</v>
      </c>
      <c r="G12" s="35">
        <v>64.5</v>
      </c>
      <c r="H12" s="35">
        <v>0.05</v>
      </c>
      <c r="I12" s="35">
        <v>0</v>
      </c>
      <c r="J12" s="35">
        <v>0</v>
      </c>
      <c r="K12" s="35">
        <v>0.62</v>
      </c>
      <c r="L12" s="35">
        <v>9</v>
      </c>
      <c r="M12" s="35">
        <v>36.9</v>
      </c>
      <c r="N12" s="35">
        <v>13.8</v>
      </c>
      <c r="O12" s="35">
        <v>0.68</v>
      </c>
    </row>
    <row r="13" spans="1:15" s="5" customFormat="1" ht="18.75" customHeight="1">
      <c r="A13" s="87"/>
      <c r="B13" s="78" t="s">
        <v>15</v>
      </c>
      <c r="C13" s="87">
        <f aca="true" t="shared" si="0" ref="C13:O13">SUM(C8:C12)</f>
        <v>570</v>
      </c>
      <c r="D13" s="80">
        <f t="shared" si="0"/>
        <v>27.900000000000002</v>
      </c>
      <c r="E13" s="80">
        <f t="shared" si="0"/>
        <v>24.4</v>
      </c>
      <c r="F13" s="80">
        <f t="shared" si="0"/>
        <v>89.11</v>
      </c>
      <c r="G13" s="81">
        <f t="shared" si="0"/>
        <v>680.48</v>
      </c>
      <c r="H13" s="80">
        <f t="shared" si="0"/>
        <v>0.45099999999999996</v>
      </c>
      <c r="I13" s="80">
        <f t="shared" si="0"/>
        <v>113.72</v>
      </c>
      <c r="J13" s="80">
        <f t="shared" si="0"/>
        <v>0.07</v>
      </c>
      <c r="K13" s="80">
        <f t="shared" si="0"/>
        <v>3.23</v>
      </c>
      <c r="L13" s="80">
        <f t="shared" si="0"/>
        <v>96.37</v>
      </c>
      <c r="M13" s="80">
        <f t="shared" si="0"/>
        <v>334.46</v>
      </c>
      <c r="N13" s="80">
        <f t="shared" si="0"/>
        <v>92.94</v>
      </c>
      <c r="O13" s="80">
        <f t="shared" si="0"/>
        <v>4.7299999999999995</v>
      </c>
    </row>
    <row r="14" spans="1:15" s="21" customFormat="1" ht="15.75" customHeight="1">
      <c r="A14" s="88"/>
      <c r="B14" s="89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s="7" customFormat="1" ht="15">
      <c r="A15" s="205" t="s">
        <v>25</v>
      </c>
      <c r="B15" s="20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7" customFormat="1" ht="15">
      <c r="A16" s="24" t="s">
        <v>22</v>
      </c>
      <c r="B16" s="5" t="s">
        <v>18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7" customFormat="1" ht="18" customHeight="1">
      <c r="A17" s="199" t="s">
        <v>109</v>
      </c>
      <c r="B17" s="200"/>
      <c r="C17" s="9"/>
      <c r="D17" s="5"/>
      <c r="E17" s="5"/>
      <c r="F17" s="5"/>
      <c r="G17" s="10"/>
      <c r="H17" s="5"/>
      <c r="I17" s="5"/>
      <c r="J17" s="5"/>
      <c r="K17" s="5"/>
      <c r="L17" s="5"/>
      <c r="M17" s="5"/>
      <c r="N17" s="5"/>
      <c r="O17" s="5"/>
    </row>
    <row r="18" spans="1:15" s="7" customFormat="1" ht="18" customHeight="1">
      <c r="A18" s="201" t="s">
        <v>144</v>
      </c>
      <c r="B18" s="201"/>
      <c r="C18" s="20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7" customFormat="1" ht="18" customHeight="1">
      <c r="A19" s="198" t="s">
        <v>0</v>
      </c>
      <c r="B19" s="202" t="s">
        <v>43</v>
      </c>
      <c r="C19" s="202" t="s">
        <v>17</v>
      </c>
      <c r="D19" s="198" t="s">
        <v>1</v>
      </c>
      <c r="E19" s="198"/>
      <c r="F19" s="198"/>
      <c r="G19" s="198" t="s">
        <v>5</v>
      </c>
      <c r="H19" s="198" t="s">
        <v>7</v>
      </c>
      <c r="I19" s="198"/>
      <c r="J19" s="198"/>
      <c r="K19" s="198"/>
      <c r="L19" s="198" t="s">
        <v>6</v>
      </c>
      <c r="M19" s="198"/>
      <c r="N19" s="198"/>
      <c r="O19" s="198"/>
    </row>
    <row r="20" spans="1:15" s="7" customFormat="1" ht="25.5" customHeight="1">
      <c r="A20" s="198"/>
      <c r="B20" s="202"/>
      <c r="C20" s="202"/>
      <c r="D20" s="12" t="s">
        <v>2</v>
      </c>
      <c r="E20" s="12" t="s">
        <v>3</v>
      </c>
      <c r="F20" s="12" t="s">
        <v>4</v>
      </c>
      <c r="G20" s="198"/>
      <c r="H20" s="12" t="s">
        <v>23</v>
      </c>
      <c r="I20" s="12" t="s">
        <v>8</v>
      </c>
      <c r="J20" s="12" t="s">
        <v>16</v>
      </c>
      <c r="K20" s="12" t="s">
        <v>9</v>
      </c>
      <c r="L20" s="12" t="s">
        <v>10</v>
      </c>
      <c r="M20" s="12" t="s">
        <v>11</v>
      </c>
      <c r="N20" s="12" t="s">
        <v>12</v>
      </c>
      <c r="O20" s="12" t="s">
        <v>13</v>
      </c>
    </row>
    <row r="21" spans="1:15" s="7" customFormat="1" ht="17.25" customHeight="1">
      <c r="A21" s="13">
        <v>41</v>
      </c>
      <c r="B21" s="151" t="s">
        <v>156</v>
      </c>
      <c r="C21" s="12">
        <v>10</v>
      </c>
      <c r="D21" s="13">
        <v>0.1</v>
      </c>
      <c r="E21" s="13">
        <v>7.2</v>
      </c>
      <c r="F21" s="13">
        <v>0.1</v>
      </c>
      <c r="G21" s="139">
        <v>33</v>
      </c>
      <c r="H21" s="13">
        <v>0</v>
      </c>
      <c r="I21" s="13">
        <v>0</v>
      </c>
      <c r="J21" s="13">
        <v>0.04</v>
      </c>
      <c r="K21" s="13">
        <v>0.1</v>
      </c>
      <c r="L21" s="13">
        <v>2</v>
      </c>
      <c r="M21" s="13">
        <v>3</v>
      </c>
      <c r="N21" s="13">
        <v>0</v>
      </c>
      <c r="O21" s="13">
        <v>0</v>
      </c>
    </row>
    <row r="22" spans="1:15" s="21" customFormat="1" ht="18" customHeight="1">
      <c r="A22" s="82" t="s">
        <v>120</v>
      </c>
      <c r="B22" s="103" t="s">
        <v>119</v>
      </c>
      <c r="C22" s="154">
        <v>210</v>
      </c>
      <c r="D22" s="192">
        <v>16.19</v>
      </c>
      <c r="E22" s="192">
        <v>12.16</v>
      </c>
      <c r="F22" s="192">
        <v>20.65</v>
      </c>
      <c r="G22" s="139">
        <f>D22*4+E22*9+F22*4</f>
        <v>256.79999999999995</v>
      </c>
      <c r="H22" s="192">
        <v>0.16</v>
      </c>
      <c r="I22" s="192">
        <v>5.88</v>
      </c>
      <c r="J22" s="192">
        <v>0.063</v>
      </c>
      <c r="K22" s="193">
        <v>1.15</v>
      </c>
      <c r="L22" s="192">
        <v>82.69</v>
      </c>
      <c r="M22" s="192">
        <v>259.88</v>
      </c>
      <c r="N22" s="192">
        <v>46.73</v>
      </c>
      <c r="O22" s="192">
        <v>1.4</v>
      </c>
    </row>
    <row r="23" spans="1:15" s="7" customFormat="1" ht="19.5" customHeight="1">
      <c r="A23" s="40" t="s">
        <v>148</v>
      </c>
      <c r="B23" s="38" t="s">
        <v>92</v>
      </c>
      <c r="C23" s="40">
        <v>200</v>
      </c>
      <c r="D23" s="35">
        <v>0.13</v>
      </c>
      <c r="E23" s="35">
        <v>0.02</v>
      </c>
      <c r="F23" s="35">
        <v>10.2</v>
      </c>
      <c r="G23" s="35">
        <f>D23*4+E23*9+F23*4</f>
        <v>41.5</v>
      </c>
      <c r="H23" s="35">
        <v>0</v>
      </c>
      <c r="I23" s="35">
        <v>2.83</v>
      </c>
      <c r="J23" s="35">
        <v>0</v>
      </c>
      <c r="K23" s="35">
        <v>0</v>
      </c>
      <c r="L23" s="35">
        <v>14.2</v>
      </c>
      <c r="M23" s="35">
        <v>4.4</v>
      </c>
      <c r="N23" s="35">
        <v>2.4</v>
      </c>
      <c r="O23" s="35">
        <v>0.36</v>
      </c>
    </row>
    <row r="24" spans="1:15" s="21" customFormat="1" ht="18" customHeight="1">
      <c r="A24" s="13"/>
      <c r="B24" s="145" t="s">
        <v>14</v>
      </c>
      <c r="C24" s="13">
        <v>40</v>
      </c>
      <c r="D24" s="13">
        <v>3</v>
      </c>
      <c r="E24" s="13">
        <v>0.24</v>
      </c>
      <c r="F24" s="13">
        <v>20.92</v>
      </c>
      <c r="G24" s="14">
        <v>93.2</v>
      </c>
      <c r="H24" s="196">
        <v>0.04</v>
      </c>
      <c r="I24" s="196">
        <f>-J24</f>
        <v>0</v>
      </c>
      <c r="J24" s="196">
        <v>0</v>
      </c>
      <c r="K24" s="196">
        <v>0.56</v>
      </c>
      <c r="L24" s="196">
        <v>8</v>
      </c>
      <c r="M24" s="196">
        <v>26</v>
      </c>
      <c r="N24" s="196">
        <v>5.6</v>
      </c>
      <c r="O24" s="196">
        <v>0.36</v>
      </c>
    </row>
    <row r="25" spans="1:15" s="22" customFormat="1" ht="19.5" customHeight="1">
      <c r="A25" s="40"/>
      <c r="B25" s="153" t="s">
        <v>52</v>
      </c>
      <c r="C25" s="40">
        <v>40</v>
      </c>
      <c r="D25" s="35">
        <v>2.72</v>
      </c>
      <c r="E25" s="35">
        <v>0.48</v>
      </c>
      <c r="F25" s="35">
        <v>18.56</v>
      </c>
      <c r="G25" s="35">
        <v>86</v>
      </c>
      <c r="H25" s="35">
        <v>0.07</v>
      </c>
      <c r="I25" s="35">
        <v>0</v>
      </c>
      <c r="J25" s="35">
        <v>0</v>
      </c>
      <c r="K25" s="35">
        <v>0.83</v>
      </c>
      <c r="L25" s="35">
        <v>12</v>
      </c>
      <c r="M25" s="35">
        <v>49.2</v>
      </c>
      <c r="N25" s="35">
        <v>18.4</v>
      </c>
      <c r="O25" s="35">
        <v>0.91</v>
      </c>
    </row>
    <row r="26" spans="1:15" s="22" customFormat="1" ht="41.25" customHeight="1">
      <c r="A26" s="95">
        <v>454</v>
      </c>
      <c r="B26" s="136" t="s">
        <v>99</v>
      </c>
      <c r="C26" s="95">
        <v>60</v>
      </c>
      <c r="D26" s="139">
        <v>3.5</v>
      </c>
      <c r="E26" s="139">
        <v>3.75</v>
      </c>
      <c r="F26" s="139">
        <v>34.77</v>
      </c>
      <c r="G26" s="139">
        <f>D26*4+E26*9+F26*4</f>
        <v>186.83</v>
      </c>
      <c r="H26" s="139">
        <v>0.05</v>
      </c>
      <c r="I26" s="139">
        <v>0.03</v>
      </c>
      <c r="J26" s="139">
        <v>0.028</v>
      </c>
      <c r="K26" s="139">
        <v>0.68</v>
      </c>
      <c r="L26" s="139">
        <v>12.4</v>
      </c>
      <c r="M26" s="139">
        <v>34.5</v>
      </c>
      <c r="N26" s="139">
        <v>13.2</v>
      </c>
      <c r="O26" s="139">
        <v>0.87</v>
      </c>
    </row>
    <row r="27" spans="1:16" s="16" customFormat="1" ht="19.5" customHeight="1">
      <c r="A27" s="84"/>
      <c r="B27" s="78" t="s">
        <v>15</v>
      </c>
      <c r="C27" s="87">
        <f aca="true" t="shared" si="1" ref="C27:O27">SUM(C21:C26)</f>
        <v>560</v>
      </c>
      <c r="D27" s="80">
        <f t="shared" si="1"/>
        <v>25.64</v>
      </c>
      <c r="E27" s="80">
        <f t="shared" si="1"/>
        <v>23.849999999999998</v>
      </c>
      <c r="F27" s="80">
        <f t="shared" si="1"/>
        <v>105.20000000000002</v>
      </c>
      <c r="G27" s="81">
        <f t="shared" si="1"/>
        <v>697.3299999999999</v>
      </c>
      <c r="H27" s="80">
        <f t="shared" si="1"/>
        <v>0.32</v>
      </c>
      <c r="I27" s="80">
        <f t="shared" si="1"/>
        <v>8.74</v>
      </c>
      <c r="J27" s="80">
        <f t="shared" si="1"/>
        <v>0.131</v>
      </c>
      <c r="K27" s="80">
        <f t="shared" si="1"/>
        <v>3.3200000000000003</v>
      </c>
      <c r="L27" s="80">
        <f t="shared" si="1"/>
        <v>131.29</v>
      </c>
      <c r="M27" s="80">
        <f t="shared" si="1"/>
        <v>376.97999999999996</v>
      </c>
      <c r="N27" s="80">
        <f t="shared" si="1"/>
        <v>86.33</v>
      </c>
      <c r="O27" s="80">
        <f t="shared" si="1"/>
        <v>3.9</v>
      </c>
      <c r="P27" s="20"/>
    </row>
    <row r="28" spans="1:15" s="7" customFormat="1" ht="15">
      <c r="A28" s="5"/>
      <c r="B28" s="5"/>
      <c r="C28" s="5"/>
      <c r="D28" s="5"/>
      <c r="E28" s="5"/>
      <c r="F28" s="5"/>
      <c r="G28" s="28"/>
      <c r="H28" s="5"/>
      <c r="I28" s="5"/>
      <c r="J28" s="5"/>
      <c r="K28" s="5"/>
      <c r="L28" s="5"/>
      <c r="M28" s="5"/>
      <c r="N28" s="5"/>
      <c r="O28" s="5"/>
    </row>
    <row r="29" spans="1:15" s="7" customFormat="1" ht="15">
      <c r="A29" s="207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</row>
    <row r="30" s="7" customFormat="1" ht="15"/>
    <row r="31" s="7" customFormat="1" ht="1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</sheetData>
  <sheetProtection/>
  <mergeCells count="21">
    <mergeCell ref="A17:B17"/>
    <mergeCell ref="D19:F19"/>
    <mergeCell ref="D5:F6"/>
    <mergeCell ref="A4:C4"/>
    <mergeCell ref="A29:O29"/>
    <mergeCell ref="L19:O19"/>
    <mergeCell ref="H19:K19"/>
    <mergeCell ref="A18:C18"/>
    <mergeCell ref="B19:B20"/>
    <mergeCell ref="L5:O6"/>
    <mergeCell ref="H5:K6"/>
    <mergeCell ref="B5:B7"/>
    <mergeCell ref="C19:C20"/>
    <mergeCell ref="G19:G20"/>
    <mergeCell ref="A1:B1"/>
    <mergeCell ref="A3:B3"/>
    <mergeCell ref="A5:A7"/>
    <mergeCell ref="C5:C7"/>
    <mergeCell ref="A19:A20"/>
    <mergeCell ref="G5:G7"/>
    <mergeCell ref="A15:B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H20" sqref="H20:K21"/>
    </sheetView>
  </sheetViews>
  <sheetFormatPr defaultColWidth="9.140625" defaultRowHeight="12.75"/>
  <cols>
    <col min="1" max="1" width="11.57421875" style="0" customWidth="1"/>
    <col min="2" max="2" width="37.00390625" style="0" customWidth="1"/>
    <col min="3" max="3" width="8.00390625" style="0" customWidth="1"/>
    <col min="4" max="4" width="6.7109375" style="0" customWidth="1"/>
    <col min="5" max="5" width="6.8515625" style="0" customWidth="1"/>
    <col min="6" max="6" width="7.140625" style="0" customWidth="1"/>
    <col min="8" max="9" width="7.421875" style="0" customWidth="1"/>
    <col min="10" max="10" width="7.140625" style="0" customWidth="1"/>
    <col min="11" max="11" width="6.8515625" style="0" customWidth="1"/>
    <col min="12" max="12" width="7.28125" style="0" customWidth="1"/>
    <col min="13" max="13" width="7.421875" style="0" customWidth="1"/>
    <col min="14" max="14" width="7.140625" style="0" customWidth="1"/>
    <col min="15" max="15" width="6.8515625" style="0" customWidth="1"/>
    <col min="16" max="16384" width="9.140625" style="3" customWidth="1"/>
  </cols>
  <sheetData>
    <row r="1" spans="1:15" s="7" customFormat="1" ht="15">
      <c r="A1" s="210" t="s">
        <v>26</v>
      </c>
      <c r="B1" s="20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7" customFormat="1" ht="15">
      <c r="A2" s="8" t="s">
        <v>22</v>
      </c>
      <c r="B2" s="5" t="s">
        <v>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7" customFormat="1" ht="15">
      <c r="A3" s="199" t="s">
        <v>109</v>
      </c>
      <c r="B3" s="200"/>
      <c r="C3" s="9"/>
      <c r="D3" s="5"/>
      <c r="E3" s="5"/>
      <c r="F3" s="5"/>
      <c r="G3" s="10"/>
      <c r="H3" s="5"/>
      <c r="I3" s="5"/>
      <c r="J3" s="5"/>
      <c r="K3" s="5"/>
      <c r="L3" s="5"/>
      <c r="M3" s="5"/>
      <c r="N3" s="5"/>
      <c r="O3" s="5"/>
    </row>
    <row r="4" spans="1:15" s="7" customFormat="1" ht="15">
      <c r="A4" s="201" t="s">
        <v>144</v>
      </c>
      <c r="B4" s="201"/>
      <c r="C4" s="20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7" customFormat="1" ht="15" customHeight="1">
      <c r="A5" s="198" t="s">
        <v>0</v>
      </c>
      <c r="B5" s="202" t="s">
        <v>43</v>
      </c>
      <c r="C5" s="202" t="s">
        <v>17</v>
      </c>
      <c r="D5" s="198" t="s">
        <v>1</v>
      </c>
      <c r="E5" s="198"/>
      <c r="F5" s="198"/>
      <c r="G5" s="198" t="s">
        <v>5</v>
      </c>
      <c r="H5" s="198" t="s">
        <v>7</v>
      </c>
      <c r="I5" s="198"/>
      <c r="J5" s="198"/>
      <c r="K5" s="198"/>
      <c r="L5" s="198" t="s">
        <v>6</v>
      </c>
      <c r="M5" s="198"/>
      <c r="N5" s="198"/>
      <c r="O5" s="198"/>
    </row>
    <row r="6" spans="1:15" s="7" customFormat="1" ht="15">
      <c r="A6" s="198"/>
      <c r="B6" s="202"/>
      <c r="C6" s="202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15" s="7" customFormat="1" ht="16.5">
      <c r="A7" s="198"/>
      <c r="B7" s="202"/>
      <c r="C7" s="202"/>
      <c r="D7" s="12" t="s">
        <v>2</v>
      </c>
      <c r="E7" s="12" t="s">
        <v>3</v>
      </c>
      <c r="F7" s="12" t="s">
        <v>4</v>
      </c>
      <c r="G7" s="198"/>
      <c r="H7" s="12" t="s">
        <v>23</v>
      </c>
      <c r="I7" s="12" t="s">
        <v>8</v>
      </c>
      <c r="J7" s="12" t="s">
        <v>16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</row>
    <row r="8" spans="1:15" s="45" customFormat="1" ht="19.5" customHeight="1">
      <c r="A8" s="82">
        <v>7</v>
      </c>
      <c r="B8" s="83" t="s">
        <v>133</v>
      </c>
      <c r="C8" s="82">
        <v>15</v>
      </c>
      <c r="D8" s="92">
        <v>3.42</v>
      </c>
      <c r="E8" s="92">
        <v>4.41</v>
      </c>
      <c r="F8" s="92">
        <v>0</v>
      </c>
      <c r="G8" s="92">
        <v>54</v>
      </c>
      <c r="H8" s="92">
        <v>0</v>
      </c>
      <c r="I8" s="92">
        <v>0.1</v>
      </c>
      <c r="J8" s="92">
        <v>0.03</v>
      </c>
      <c r="K8" s="92">
        <v>0.07</v>
      </c>
      <c r="L8" s="92">
        <v>132</v>
      </c>
      <c r="M8" s="92">
        <v>75</v>
      </c>
      <c r="N8" s="92">
        <v>5.25</v>
      </c>
      <c r="O8" s="92">
        <v>0.15</v>
      </c>
    </row>
    <row r="9" spans="1:15" s="7" customFormat="1" ht="19.5" customHeight="1">
      <c r="A9" s="13" t="s">
        <v>123</v>
      </c>
      <c r="B9" s="160" t="s">
        <v>124</v>
      </c>
      <c r="C9" s="13">
        <v>185</v>
      </c>
      <c r="D9" s="13">
        <v>14.25</v>
      </c>
      <c r="E9" s="13">
        <v>8.59</v>
      </c>
      <c r="F9" s="13">
        <v>36.64</v>
      </c>
      <c r="G9" s="13">
        <f>F9*4+E9*9+D9*4</f>
        <v>280.87</v>
      </c>
      <c r="H9" s="35">
        <v>0.25</v>
      </c>
      <c r="I9" s="35">
        <v>5.41</v>
      </c>
      <c r="J9" s="35">
        <v>4.21</v>
      </c>
      <c r="K9" s="35">
        <v>1.47</v>
      </c>
      <c r="L9" s="35">
        <v>33.47</v>
      </c>
      <c r="M9" s="35">
        <v>241.16</v>
      </c>
      <c r="N9" s="35">
        <v>33.54</v>
      </c>
      <c r="O9" s="35">
        <v>5.03</v>
      </c>
    </row>
    <row r="10" spans="1:15" s="21" customFormat="1" ht="27" customHeight="1">
      <c r="A10" s="40" t="s">
        <v>125</v>
      </c>
      <c r="B10" s="103" t="s">
        <v>53</v>
      </c>
      <c r="C10" s="40">
        <v>200</v>
      </c>
      <c r="D10" s="35">
        <v>0.31</v>
      </c>
      <c r="E10" s="35">
        <v>0</v>
      </c>
      <c r="F10" s="35">
        <v>41.18</v>
      </c>
      <c r="G10" s="35">
        <f>D10*4+E10*9+F10*4</f>
        <v>165.96</v>
      </c>
      <c r="H10" s="35">
        <v>0.012</v>
      </c>
      <c r="I10" s="35">
        <v>2.4</v>
      </c>
      <c r="J10" s="35">
        <v>0</v>
      </c>
      <c r="K10" s="35">
        <v>0</v>
      </c>
      <c r="L10" s="35">
        <v>22.46</v>
      </c>
      <c r="M10" s="35">
        <v>18.5</v>
      </c>
      <c r="N10" s="35">
        <v>7.26</v>
      </c>
      <c r="O10" s="35">
        <v>0.192</v>
      </c>
    </row>
    <row r="11" spans="1:15" s="7" customFormat="1" ht="15" customHeight="1">
      <c r="A11" s="94"/>
      <c r="B11" s="38" t="s">
        <v>103</v>
      </c>
      <c r="C11" s="40">
        <v>100</v>
      </c>
      <c r="D11" s="13">
        <v>0.4</v>
      </c>
      <c r="E11" s="13">
        <v>0.4</v>
      </c>
      <c r="F11" s="13">
        <v>9.8</v>
      </c>
      <c r="G11" s="14">
        <v>47</v>
      </c>
      <c r="H11" s="13">
        <v>0.03</v>
      </c>
      <c r="I11" s="13">
        <v>10</v>
      </c>
      <c r="J11" s="13">
        <v>0</v>
      </c>
      <c r="K11" s="13">
        <v>0.2</v>
      </c>
      <c r="L11" s="13">
        <v>16</v>
      </c>
      <c r="M11" s="13">
        <v>11</v>
      </c>
      <c r="N11" s="13">
        <v>9</v>
      </c>
      <c r="O11" s="13">
        <v>2.2</v>
      </c>
    </row>
    <row r="12" spans="1:15" s="21" customFormat="1" ht="18" customHeight="1">
      <c r="A12" s="13"/>
      <c r="B12" s="145" t="s">
        <v>14</v>
      </c>
      <c r="C12" s="13">
        <v>40</v>
      </c>
      <c r="D12" s="13">
        <v>3</v>
      </c>
      <c r="E12" s="13">
        <v>0.24</v>
      </c>
      <c r="F12" s="13">
        <v>20.92</v>
      </c>
      <c r="G12" s="14">
        <v>93.2</v>
      </c>
      <c r="H12" s="196">
        <v>0.04</v>
      </c>
      <c r="I12" s="196">
        <f>-J12</f>
        <v>0</v>
      </c>
      <c r="J12" s="196">
        <v>0</v>
      </c>
      <c r="K12" s="196">
        <v>0.56</v>
      </c>
      <c r="L12" s="196">
        <v>8</v>
      </c>
      <c r="M12" s="196">
        <v>26</v>
      </c>
      <c r="N12" s="196">
        <v>5.6</v>
      </c>
      <c r="O12" s="196">
        <v>0.36</v>
      </c>
    </row>
    <row r="13" spans="1:15" s="22" customFormat="1" ht="19.5" customHeight="1">
      <c r="A13" s="40"/>
      <c r="B13" s="153" t="s">
        <v>52</v>
      </c>
      <c r="C13" s="40">
        <v>40</v>
      </c>
      <c r="D13" s="35">
        <v>2.72</v>
      </c>
      <c r="E13" s="35">
        <v>0.48</v>
      </c>
      <c r="F13" s="35">
        <v>18.56</v>
      </c>
      <c r="G13" s="35">
        <v>86</v>
      </c>
      <c r="H13" s="35">
        <v>0.07</v>
      </c>
      <c r="I13" s="35">
        <v>0</v>
      </c>
      <c r="J13" s="35">
        <v>0</v>
      </c>
      <c r="K13" s="35">
        <v>0.83</v>
      </c>
      <c r="L13" s="35">
        <v>12</v>
      </c>
      <c r="M13" s="35">
        <v>49.2</v>
      </c>
      <c r="N13" s="35">
        <v>18.4</v>
      </c>
      <c r="O13" s="35">
        <v>0.91</v>
      </c>
    </row>
    <row r="14" spans="1:15" s="7" customFormat="1" ht="19.5" customHeight="1">
      <c r="A14" s="15"/>
      <c r="B14" s="31" t="s">
        <v>15</v>
      </c>
      <c r="C14" s="84">
        <f aca="true" t="shared" si="0" ref="C14:O14">SUM(C8:C13)</f>
        <v>580</v>
      </c>
      <c r="D14" s="80">
        <f t="shared" si="0"/>
        <v>24.099999999999998</v>
      </c>
      <c r="E14" s="80">
        <f t="shared" si="0"/>
        <v>14.120000000000001</v>
      </c>
      <c r="F14" s="80">
        <f t="shared" si="0"/>
        <v>127.1</v>
      </c>
      <c r="G14" s="81">
        <f t="shared" si="0"/>
        <v>727.0300000000001</v>
      </c>
      <c r="H14" s="80">
        <f t="shared" si="0"/>
        <v>0.402</v>
      </c>
      <c r="I14" s="80">
        <f t="shared" si="0"/>
        <v>17.91</v>
      </c>
      <c r="J14" s="80">
        <f t="shared" si="0"/>
        <v>4.24</v>
      </c>
      <c r="K14" s="80">
        <f t="shared" si="0"/>
        <v>3.13</v>
      </c>
      <c r="L14" s="80">
        <f t="shared" si="0"/>
        <v>223.93</v>
      </c>
      <c r="M14" s="80">
        <f t="shared" si="0"/>
        <v>420.85999999999996</v>
      </c>
      <c r="N14" s="80">
        <f t="shared" si="0"/>
        <v>79.05</v>
      </c>
      <c r="O14" s="80">
        <f t="shared" si="0"/>
        <v>8.842</v>
      </c>
    </row>
    <row r="15" spans="1:15" s="7" customFormat="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7" customFormat="1" ht="15">
      <c r="A16" s="10" t="s">
        <v>21</v>
      </c>
      <c r="B16" s="159"/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5"/>
    </row>
    <row r="17" spans="1:15" s="7" customFormat="1" ht="18" customHeight="1">
      <c r="A17" s="8" t="s">
        <v>22</v>
      </c>
      <c r="B17" s="5" t="s">
        <v>19</v>
      </c>
      <c r="C17" s="9"/>
      <c r="D17" s="5"/>
      <c r="E17" s="5"/>
      <c r="F17" s="5"/>
      <c r="G17" s="6"/>
      <c r="H17" s="5"/>
      <c r="I17" s="5"/>
      <c r="J17" s="5"/>
      <c r="K17" s="5"/>
      <c r="L17" s="5"/>
      <c r="M17" s="5"/>
      <c r="N17" s="5"/>
      <c r="O17" s="5"/>
    </row>
    <row r="18" spans="1:15" s="7" customFormat="1" ht="18" customHeight="1">
      <c r="A18" s="199" t="s">
        <v>109</v>
      </c>
      <c r="B18" s="200"/>
      <c r="C18" s="9"/>
      <c r="D18" s="205"/>
      <c r="E18" s="209"/>
      <c r="F18" s="5"/>
      <c r="G18" s="11"/>
      <c r="H18" s="5"/>
      <c r="I18" s="5"/>
      <c r="J18" s="5"/>
      <c r="K18" s="5"/>
      <c r="L18" s="5"/>
      <c r="M18" s="5"/>
      <c r="N18" s="5"/>
      <c r="O18" s="5"/>
    </row>
    <row r="19" spans="1:15" s="7" customFormat="1" ht="18" customHeight="1">
      <c r="A19" s="201" t="s">
        <v>144</v>
      </c>
      <c r="B19" s="201"/>
      <c r="C19" s="201"/>
      <c r="D19" s="5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</row>
    <row r="20" spans="1:15" s="7" customFormat="1" ht="18" customHeight="1">
      <c r="A20" s="198" t="s">
        <v>0</v>
      </c>
      <c r="B20" s="202" t="s">
        <v>43</v>
      </c>
      <c r="C20" s="202" t="s">
        <v>17</v>
      </c>
      <c r="D20" s="198" t="s">
        <v>1</v>
      </c>
      <c r="E20" s="198"/>
      <c r="F20" s="198"/>
      <c r="G20" s="198" t="s">
        <v>5</v>
      </c>
      <c r="H20" s="198" t="s">
        <v>7</v>
      </c>
      <c r="I20" s="198"/>
      <c r="J20" s="198"/>
      <c r="K20" s="198"/>
      <c r="L20" s="198" t="s">
        <v>6</v>
      </c>
      <c r="M20" s="198"/>
      <c r="N20" s="198"/>
      <c r="O20" s="198"/>
    </row>
    <row r="21" spans="1:15" s="7" customFormat="1" ht="11.25" customHeight="1">
      <c r="A21" s="198"/>
      <c r="B21" s="202"/>
      <c r="C21" s="202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</row>
    <row r="22" spans="1:15" s="7" customFormat="1" ht="14.25" customHeight="1">
      <c r="A22" s="198"/>
      <c r="B22" s="202"/>
      <c r="C22" s="202"/>
      <c r="D22" s="12" t="s">
        <v>2</v>
      </c>
      <c r="E22" s="12" t="s">
        <v>3</v>
      </c>
      <c r="F22" s="12" t="s">
        <v>4</v>
      </c>
      <c r="G22" s="198"/>
      <c r="H22" s="12" t="s">
        <v>23</v>
      </c>
      <c r="I22" s="12" t="s">
        <v>8</v>
      </c>
      <c r="J22" s="12" t="s">
        <v>16</v>
      </c>
      <c r="K22" s="12" t="s">
        <v>9</v>
      </c>
      <c r="L22" s="12" t="s">
        <v>10</v>
      </c>
      <c r="M22" s="12" t="s">
        <v>11</v>
      </c>
      <c r="N22" s="12" t="s">
        <v>12</v>
      </c>
      <c r="O22" s="12" t="s">
        <v>13</v>
      </c>
    </row>
    <row r="23" spans="1:15" s="5" customFormat="1" ht="19.5" customHeight="1">
      <c r="A23" s="12">
        <v>13</v>
      </c>
      <c r="B23" s="191" t="s">
        <v>152</v>
      </c>
      <c r="C23" s="13">
        <v>100</v>
      </c>
      <c r="D23" s="13">
        <v>0.76</v>
      </c>
      <c r="E23" s="13">
        <v>6.08</v>
      </c>
      <c r="F23" s="13">
        <v>2.37</v>
      </c>
      <c r="G23" s="13">
        <v>67.3</v>
      </c>
      <c r="H23" s="92">
        <v>0.03</v>
      </c>
      <c r="I23" s="92">
        <v>4.1</v>
      </c>
      <c r="J23" s="92">
        <v>0.03</v>
      </c>
      <c r="K23" s="92">
        <v>0.1</v>
      </c>
      <c r="L23" s="92">
        <v>35</v>
      </c>
      <c r="M23" s="92">
        <v>46</v>
      </c>
      <c r="N23" s="92">
        <v>13</v>
      </c>
      <c r="O23" s="92">
        <v>0.5</v>
      </c>
    </row>
    <row r="24" spans="1:15" s="45" customFormat="1" ht="13.5" customHeight="1">
      <c r="A24" s="41">
        <v>282</v>
      </c>
      <c r="B24" s="103" t="s">
        <v>126</v>
      </c>
      <c r="C24" s="13">
        <v>100</v>
      </c>
      <c r="D24" s="13">
        <v>15.53</v>
      </c>
      <c r="E24" s="13">
        <v>11.79</v>
      </c>
      <c r="F24" s="13">
        <v>16.07</v>
      </c>
      <c r="G24" s="13">
        <v>231.67</v>
      </c>
      <c r="H24" s="35">
        <v>0.1</v>
      </c>
      <c r="I24" s="35">
        <v>0.07</v>
      </c>
      <c r="J24" s="35">
        <v>0.03</v>
      </c>
      <c r="K24" s="35">
        <v>0.9</v>
      </c>
      <c r="L24" s="35">
        <v>43.5</v>
      </c>
      <c r="M24" s="35">
        <v>166.17</v>
      </c>
      <c r="N24" s="35">
        <v>32.17</v>
      </c>
      <c r="O24" s="35">
        <v>0.07</v>
      </c>
    </row>
    <row r="25" spans="1:15" s="21" customFormat="1" ht="15" customHeight="1">
      <c r="A25" s="115">
        <v>168</v>
      </c>
      <c r="B25" s="83" t="s">
        <v>128</v>
      </c>
      <c r="C25" s="171">
        <v>180</v>
      </c>
      <c r="D25" s="116">
        <v>5.42</v>
      </c>
      <c r="E25" s="116">
        <v>5.78</v>
      </c>
      <c r="F25" s="116">
        <v>24.29</v>
      </c>
      <c r="G25" s="117">
        <f>D25*4+E25*9+F25*4</f>
        <v>170.86</v>
      </c>
      <c r="H25" s="116">
        <v>0.13</v>
      </c>
      <c r="I25" s="116">
        <v>0</v>
      </c>
      <c r="J25" s="116">
        <v>0.024</v>
      </c>
      <c r="K25" s="118">
        <v>0.42</v>
      </c>
      <c r="L25" s="116">
        <v>11.04</v>
      </c>
      <c r="M25" s="116">
        <v>133.32</v>
      </c>
      <c r="N25" s="116">
        <v>88.2</v>
      </c>
      <c r="O25" s="116">
        <v>2.97</v>
      </c>
    </row>
    <row r="26" spans="1:15" s="45" customFormat="1" ht="19.5" customHeight="1">
      <c r="A26" s="40" t="s">
        <v>149</v>
      </c>
      <c r="B26" s="83" t="s">
        <v>49</v>
      </c>
      <c r="C26" s="40">
        <v>200</v>
      </c>
      <c r="D26" s="35">
        <v>0.02</v>
      </c>
      <c r="E26" s="35">
        <v>0</v>
      </c>
      <c r="F26" s="35">
        <v>8</v>
      </c>
      <c r="G26" s="35">
        <f>D26*4+E26*9+F26*4</f>
        <v>32.08</v>
      </c>
      <c r="H26" s="35">
        <v>0</v>
      </c>
      <c r="I26" s="35">
        <v>0.03</v>
      </c>
      <c r="J26" s="35">
        <v>0</v>
      </c>
      <c r="K26" s="35">
        <v>0</v>
      </c>
      <c r="L26" s="35">
        <v>11.1</v>
      </c>
      <c r="M26" s="35">
        <v>2.8</v>
      </c>
      <c r="N26" s="35">
        <v>1.4</v>
      </c>
      <c r="O26" s="35">
        <v>0.28</v>
      </c>
    </row>
    <row r="27" spans="1:15" s="21" customFormat="1" ht="18" customHeight="1">
      <c r="A27" s="13"/>
      <c r="B27" s="145" t="s">
        <v>14</v>
      </c>
      <c r="C27" s="13">
        <v>30</v>
      </c>
      <c r="D27" s="13">
        <v>2.25</v>
      </c>
      <c r="E27" s="13">
        <v>0.18</v>
      </c>
      <c r="F27" s="13">
        <v>15.69</v>
      </c>
      <c r="G27" s="14">
        <v>69.9</v>
      </c>
      <c r="H27" s="13">
        <v>0.03</v>
      </c>
      <c r="I27" s="13">
        <f>-J27</f>
        <v>0</v>
      </c>
      <c r="J27" s="13">
        <v>0</v>
      </c>
      <c r="K27" s="13">
        <v>0.42</v>
      </c>
      <c r="L27" s="13">
        <v>6</v>
      </c>
      <c r="M27" s="13">
        <v>19.5</v>
      </c>
      <c r="N27" s="13">
        <v>4.2</v>
      </c>
      <c r="O27" s="13">
        <v>0.27</v>
      </c>
    </row>
    <row r="28" spans="1:15" s="22" customFormat="1" ht="19.5" customHeight="1">
      <c r="A28" s="40"/>
      <c r="B28" s="153" t="s">
        <v>52</v>
      </c>
      <c r="C28" s="40">
        <v>30</v>
      </c>
      <c r="D28" s="35">
        <v>2.04</v>
      </c>
      <c r="E28" s="35">
        <v>0.36</v>
      </c>
      <c r="F28" s="35">
        <v>13.92</v>
      </c>
      <c r="G28" s="35">
        <v>64.5</v>
      </c>
      <c r="H28" s="35">
        <v>0.05</v>
      </c>
      <c r="I28" s="35">
        <v>0</v>
      </c>
      <c r="J28" s="35">
        <v>0</v>
      </c>
      <c r="K28" s="35">
        <v>0.62</v>
      </c>
      <c r="L28" s="35">
        <v>9</v>
      </c>
      <c r="M28" s="35">
        <v>36.9</v>
      </c>
      <c r="N28" s="35">
        <v>13.8</v>
      </c>
      <c r="O28" s="35">
        <v>0.68</v>
      </c>
    </row>
    <row r="29" spans="1:15" s="21" customFormat="1" ht="31.5" customHeight="1">
      <c r="A29" s="166"/>
      <c r="B29" s="167" t="s">
        <v>108</v>
      </c>
      <c r="C29" s="168">
        <v>200</v>
      </c>
      <c r="D29" s="92">
        <v>1.5</v>
      </c>
      <c r="E29" s="92">
        <v>0</v>
      </c>
      <c r="F29" s="92">
        <v>22.8</v>
      </c>
      <c r="G29" s="92">
        <f>D29*4+E29*9+F29*4</f>
        <v>97.2</v>
      </c>
      <c r="H29" s="92">
        <v>0</v>
      </c>
      <c r="I29" s="92">
        <v>14.8</v>
      </c>
      <c r="J29" s="92">
        <v>0</v>
      </c>
      <c r="K29" s="92">
        <v>0.5</v>
      </c>
      <c r="L29" s="92">
        <v>34.7</v>
      </c>
      <c r="M29" s="92">
        <v>36</v>
      </c>
      <c r="N29" s="92">
        <v>12</v>
      </c>
      <c r="O29" s="92">
        <v>0.7</v>
      </c>
    </row>
    <row r="30" spans="1:15" s="16" customFormat="1" ht="19.5" customHeight="1">
      <c r="A30" s="15"/>
      <c r="B30" s="31" t="s">
        <v>15</v>
      </c>
      <c r="C30" s="175">
        <f aca="true" t="shared" si="1" ref="C30:O30">SUM(C23:C29)</f>
        <v>840</v>
      </c>
      <c r="D30" s="85">
        <f t="shared" si="1"/>
        <v>27.52</v>
      </c>
      <c r="E30" s="85">
        <f t="shared" si="1"/>
        <v>24.189999999999998</v>
      </c>
      <c r="F30" s="85">
        <f t="shared" si="1"/>
        <v>103.14</v>
      </c>
      <c r="G30" s="86">
        <f t="shared" si="1"/>
        <v>733.51</v>
      </c>
      <c r="H30" s="85">
        <f t="shared" si="1"/>
        <v>0.34</v>
      </c>
      <c r="I30" s="85">
        <f t="shared" si="1"/>
        <v>19</v>
      </c>
      <c r="J30" s="85">
        <f t="shared" si="1"/>
        <v>0.08399999999999999</v>
      </c>
      <c r="K30" s="85">
        <f t="shared" si="1"/>
        <v>2.96</v>
      </c>
      <c r="L30" s="85">
        <f t="shared" si="1"/>
        <v>150.33999999999997</v>
      </c>
      <c r="M30" s="85">
        <f t="shared" si="1"/>
        <v>440.69</v>
      </c>
      <c r="N30" s="85">
        <f t="shared" si="1"/>
        <v>164.77</v>
      </c>
      <c r="O30" s="85">
        <f t="shared" si="1"/>
        <v>5.47</v>
      </c>
    </row>
    <row r="31" spans="1:15" s="16" customFormat="1" ht="18" customHeight="1">
      <c r="A31" s="17"/>
      <c r="B31" s="18"/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s="5" customFormat="1" ht="15">
      <c r="A32" s="199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</row>
  </sheetData>
  <sheetProtection/>
  <mergeCells count="21">
    <mergeCell ref="A19:C19"/>
    <mergeCell ref="A4:C4"/>
    <mergeCell ref="G5:G7"/>
    <mergeCell ref="A1:B1"/>
    <mergeCell ref="H5:K6"/>
    <mergeCell ref="A5:A7"/>
    <mergeCell ref="L5:O6"/>
    <mergeCell ref="A3:B3"/>
    <mergeCell ref="C5:C7"/>
    <mergeCell ref="D5:F6"/>
    <mergeCell ref="B5:B7"/>
    <mergeCell ref="D18:E18"/>
    <mergeCell ref="A18:B18"/>
    <mergeCell ref="A20:A22"/>
    <mergeCell ref="B20:B22"/>
    <mergeCell ref="C20:C22"/>
    <mergeCell ref="D20:F21"/>
    <mergeCell ref="A32:O32"/>
    <mergeCell ref="G20:G22"/>
    <mergeCell ref="H20:K21"/>
    <mergeCell ref="L20:O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10.140625" style="0" customWidth="1"/>
    <col min="2" max="2" width="35.8515625" style="0" customWidth="1"/>
    <col min="3" max="3" width="8.421875" style="0" customWidth="1"/>
    <col min="4" max="5" width="7.00390625" style="0" customWidth="1"/>
    <col min="6" max="6" width="7.7109375" style="0" customWidth="1"/>
    <col min="7" max="7" width="13.140625" style="2" bestFit="1" customWidth="1"/>
    <col min="8" max="8" width="6.421875" style="0" customWidth="1"/>
    <col min="9" max="9" width="6.7109375" style="0" customWidth="1"/>
    <col min="10" max="10" width="6.57421875" style="0" customWidth="1"/>
    <col min="11" max="11" width="6.140625" style="0" customWidth="1"/>
    <col min="12" max="13" width="7.28125" style="0" customWidth="1"/>
    <col min="14" max="14" width="8.421875" style="0" customWidth="1"/>
    <col min="15" max="15" width="6.57421875" style="0" customWidth="1"/>
    <col min="16" max="16" width="12.00390625" style="3" customWidth="1"/>
    <col min="17" max="16384" width="9.140625" style="3" customWidth="1"/>
  </cols>
  <sheetData>
    <row r="1" spans="1:15" s="7" customFormat="1" ht="18" customHeight="1">
      <c r="A1" s="205" t="s">
        <v>24</v>
      </c>
      <c r="B1" s="20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7" customFormat="1" ht="15">
      <c r="A2" s="8" t="s">
        <v>22</v>
      </c>
      <c r="B2" s="5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7" customFormat="1" ht="15">
      <c r="A3" s="199" t="s">
        <v>109</v>
      </c>
      <c r="B3" s="200"/>
      <c r="C3" s="9"/>
      <c r="D3" s="5"/>
      <c r="E3" s="5"/>
      <c r="F3" s="5"/>
      <c r="G3" s="10"/>
      <c r="H3" s="5"/>
      <c r="I3" s="5"/>
      <c r="J3" s="5"/>
      <c r="K3" s="5"/>
      <c r="L3" s="5"/>
      <c r="M3" s="5"/>
      <c r="N3" s="5"/>
      <c r="O3" s="5"/>
    </row>
    <row r="4" spans="1:15" s="7" customFormat="1" ht="15">
      <c r="A4" s="201" t="s">
        <v>144</v>
      </c>
      <c r="B4" s="201"/>
      <c r="C4" s="20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7" customFormat="1" ht="15">
      <c r="A5" s="198" t="s">
        <v>0</v>
      </c>
      <c r="B5" s="202" t="s">
        <v>43</v>
      </c>
      <c r="C5" s="202" t="s">
        <v>17</v>
      </c>
      <c r="D5" s="198" t="s">
        <v>1</v>
      </c>
      <c r="E5" s="198"/>
      <c r="F5" s="198"/>
      <c r="G5" s="198" t="s">
        <v>5</v>
      </c>
      <c r="H5" s="198" t="s">
        <v>7</v>
      </c>
      <c r="I5" s="198"/>
      <c r="J5" s="198"/>
      <c r="K5" s="198"/>
      <c r="L5" s="198" t="s">
        <v>6</v>
      </c>
      <c r="M5" s="198"/>
      <c r="N5" s="198"/>
      <c r="O5" s="198"/>
    </row>
    <row r="6" spans="1:15" s="7" customFormat="1" ht="15">
      <c r="A6" s="198"/>
      <c r="B6" s="202"/>
      <c r="C6" s="202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15" s="7" customFormat="1" ht="16.5">
      <c r="A7" s="198"/>
      <c r="B7" s="202"/>
      <c r="C7" s="202"/>
      <c r="D7" s="12" t="s">
        <v>2</v>
      </c>
      <c r="E7" s="12" t="s">
        <v>3</v>
      </c>
      <c r="F7" s="12" t="s">
        <v>4</v>
      </c>
      <c r="G7" s="198"/>
      <c r="H7" s="12" t="s">
        <v>23</v>
      </c>
      <c r="I7" s="12" t="s">
        <v>8</v>
      </c>
      <c r="J7" s="12" t="s">
        <v>16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</row>
    <row r="8" spans="1:15" s="7" customFormat="1" ht="21" customHeight="1">
      <c r="A8" s="12">
        <v>15</v>
      </c>
      <c r="B8" s="151" t="s">
        <v>115</v>
      </c>
      <c r="C8" s="12">
        <v>100</v>
      </c>
      <c r="D8" s="13">
        <v>0.98</v>
      </c>
      <c r="E8" s="13">
        <v>6.15</v>
      </c>
      <c r="F8" s="13">
        <v>3.73</v>
      </c>
      <c r="G8" s="13">
        <v>74.2</v>
      </c>
      <c r="H8" s="33">
        <v>0.04</v>
      </c>
      <c r="I8" s="33">
        <v>16.76</v>
      </c>
      <c r="J8" s="33">
        <v>0</v>
      </c>
      <c r="K8" s="35">
        <v>3.03</v>
      </c>
      <c r="L8" s="35">
        <v>18.68</v>
      </c>
      <c r="M8" s="35">
        <v>34.61</v>
      </c>
      <c r="N8" s="35">
        <v>16.26</v>
      </c>
      <c r="O8" s="35">
        <v>0.74</v>
      </c>
    </row>
    <row r="9" spans="1:15" s="21" customFormat="1" ht="28.5" customHeight="1">
      <c r="A9" s="40">
        <v>255</v>
      </c>
      <c r="B9" s="38" t="s">
        <v>98</v>
      </c>
      <c r="C9" s="154">
        <v>120</v>
      </c>
      <c r="D9" s="106">
        <v>15.13</v>
      </c>
      <c r="E9" s="106">
        <v>4.89</v>
      </c>
      <c r="F9" s="106">
        <v>10.18</v>
      </c>
      <c r="G9" s="107">
        <v>145.49</v>
      </c>
      <c r="H9" s="106">
        <v>0.09</v>
      </c>
      <c r="I9" s="106">
        <v>0.36</v>
      </c>
      <c r="J9" s="106">
        <v>0.03</v>
      </c>
      <c r="K9" s="109">
        <v>1.13</v>
      </c>
      <c r="L9" s="106">
        <v>29.85</v>
      </c>
      <c r="M9" s="106">
        <v>194.71</v>
      </c>
      <c r="N9" s="106">
        <v>31.92</v>
      </c>
      <c r="O9" s="106">
        <v>0.85</v>
      </c>
    </row>
    <row r="10" spans="1:15" s="7" customFormat="1" ht="18" customHeight="1">
      <c r="A10" s="40">
        <v>312</v>
      </c>
      <c r="B10" s="153" t="s">
        <v>89</v>
      </c>
      <c r="C10" s="40">
        <v>180</v>
      </c>
      <c r="D10" s="93">
        <v>3.71</v>
      </c>
      <c r="E10" s="93">
        <v>5.82</v>
      </c>
      <c r="F10" s="93">
        <v>24.77</v>
      </c>
      <c r="G10" s="93">
        <f>D10*4+E10*9+F10*4</f>
        <v>166.3</v>
      </c>
      <c r="H10" s="93">
        <v>0.17</v>
      </c>
      <c r="I10" s="93">
        <v>22.01</v>
      </c>
      <c r="J10" s="93">
        <v>0</v>
      </c>
      <c r="K10" s="93">
        <v>0</v>
      </c>
      <c r="L10" s="93">
        <v>44.82</v>
      </c>
      <c r="M10" s="93">
        <v>104.96</v>
      </c>
      <c r="N10" s="93">
        <v>33.64</v>
      </c>
      <c r="O10" s="93">
        <v>1.22</v>
      </c>
    </row>
    <row r="11" spans="1:15" s="21" customFormat="1" ht="19.5" customHeight="1">
      <c r="A11" s="40" t="s">
        <v>138</v>
      </c>
      <c r="B11" s="38" t="s">
        <v>47</v>
      </c>
      <c r="C11" s="40">
        <v>200</v>
      </c>
      <c r="D11" s="93">
        <v>0.1</v>
      </c>
      <c r="E11" s="93">
        <v>0</v>
      </c>
      <c r="F11" s="93">
        <v>26.4</v>
      </c>
      <c r="G11" s="35">
        <f>D11*4+E11*9+F11*4</f>
        <v>106</v>
      </c>
      <c r="H11" s="93">
        <v>0.018</v>
      </c>
      <c r="I11" s="93">
        <v>0.62</v>
      </c>
      <c r="J11" s="93">
        <v>40</v>
      </c>
      <c r="K11" s="93">
        <v>0.52</v>
      </c>
      <c r="L11" s="93">
        <v>29.44</v>
      </c>
      <c r="M11" s="93">
        <v>23.8</v>
      </c>
      <c r="N11" s="93">
        <v>18.4</v>
      </c>
      <c r="O11" s="93">
        <v>0.616</v>
      </c>
    </row>
    <row r="12" spans="1:15" s="21" customFormat="1" ht="18" customHeight="1">
      <c r="A12" s="13"/>
      <c r="B12" s="145" t="s">
        <v>14</v>
      </c>
      <c r="C12" s="13">
        <v>40</v>
      </c>
      <c r="D12" s="13">
        <v>3</v>
      </c>
      <c r="E12" s="13">
        <v>0.24</v>
      </c>
      <c r="F12" s="13">
        <v>20.92</v>
      </c>
      <c r="G12" s="14">
        <v>93.2</v>
      </c>
      <c r="H12" s="196">
        <v>0.04</v>
      </c>
      <c r="I12" s="196">
        <f>-J12</f>
        <v>0</v>
      </c>
      <c r="J12" s="196">
        <v>0</v>
      </c>
      <c r="K12" s="196">
        <v>0.56</v>
      </c>
      <c r="L12" s="196">
        <v>8</v>
      </c>
      <c r="M12" s="196">
        <v>26</v>
      </c>
      <c r="N12" s="196">
        <v>5.6</v>
      </c>
      <c r="O12" s="196">
        <v>0.36</v>
      </c>
    </row>
    <row r="13" spans="1:15" s="22" customFormat="1" ht="19.5" customHeight="1">
      <c r="A13" s="40"/>
      <c r="B13" s="153" t="s">
        <v>52</v>
      </c>
      <c r="C13" s="40">
        <v>40</v>
      </c>
      <c r="D13" s="35">
        <v>2.72</v>
      </c>
      <c r="E13" s="35">
        <v>0.48</v>
      </c>
      <c r="F13" s="35">
        <v>18.56</v>
      </c>
      <c r="G13" s="35">
        <v>86</v>
      </c>
      <c r="H13" s="35">
        <v>0.07</v>
      </c>
      <c r="I13" s="35">
        <v>0</v>
      </c>
      <c r="J13" s="35">
        <v>0</v>
      </c>
      <c r="K13" s="35">
        <v>0.83</v>
      </c>
      <c r="L13" s="35">
        <v>12</v>
      </c>
      <c r="M13" s="35">
        <v>49.2</v>
      </c>
      <c r="N13" s="35">
        <v>18.4</v>
      </c>
      <c r="O13" s="35">
        <v>0.91</v>
      </c>
    </row>
    <row r="14" spans="1:15" s="7" customFormat="1" ht="15" customHeight="1">
      <c r="A14" s="94"/>
      <c r="B14" s="38" t="s">
        <v>103</v>
      </c>
      <c r="C14" s="40">
        <v>100</v>
      </c>
      <c r="D14" s="13">
        <v>0.4</v>
      </c>
      <c r="E14" s="13">
        <v>0.4</v>
      </c>
      <c r="F14" s="13">
        <v>9.8</v>
      </c>
      <c r="G14" s="14">
        <v>47</v>
      </c>
      <c r="H14" s="13">
        <v>0.03</v>
      </c>
      <c r="I14" s="13">
        <v>10</v>
      </c>
      <c r="J14" s="13">
        <v>0</v>
      </c>
      <c r="K14" s="13">
        <v>0.2</v>
      </c>
      <c r="L14" s="13">
        <v>16</v>
      </c>
      <c r="M14" s="13">
        <v>11</v>
      </c>
      <c r="N14" s="13">
        <v>9</v>
      </c>
      <c r="O14" s="13">
        <v>2.2</v>
      </c>
    </row>
    <row r="15" spans="1:16" s="7" customFormat="1" ht="19.5" customHeight="1">
      <c r="A15" s="34"/>
      <c r="B15" s="36" t="s">
        <v>15</v>
      </c>
      <c r="C15" s="34">
        <f aca="true" t="shared" si="0" ref="C15:O15">SUM(C8:C14)</f>
        <v>780</v>
      </c>
      <c r="D15" s="80">
        <f t="shared" si="0"/>
        <v>26.04</v>
      </c>
      <c r="E15" s="80">
        <f t="shared" si="0"/>
        <v>17.979999999999997</v>
      </c>
      <c r="F15" s="80">
        <f t="shared" si="0"/>
        <v>114.36</v>
      </c>
      <c r="G15" s="81">
        <f t="shared" si="0"/>
        <v>718.19</v>
      </c>
      <c r="H15" s="80">
        <f t="shared" si="0"/>
        <v>0.4580000000000001</v>
      </c>
      <c r="I15" s="80">
        <f t="shared" si="0"/>
        <v>49.75</v>
      </c>
      <c r="J15" s="80">
        <f t="shared" si="0"/>
        <v>40.03</v>
      </c>
      <c r="K15" s="80">
        <f t="shared" si="0"/>
        <v>6.2700000000000005</v>
      </c>
      <c r="L15" s="80">
        <f t="shared" si="0"/>
        <v>158.79</v>
      </c>
      <c r="M15" s="80">
        <f t="shared" si="0"/>
        <v>444.28</v>
      </c>
      <c r="N15" s="80">
        <f t="shared" si="0"/>
        <v>133.22</v>
      </c>
      <c r="O15" s="80">
        <f t="shared" si="0"/>
        <v>6.896</v>
      </c>
      <c r="P15" s="16"/>
    </row>
    <row r="16" spans="1:15" s="21" customFormat="1" ht="9.75" customHeight="1">
      <c r="A16" s="88"/>
      <c r="B16" s="89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s="7" customFormat="1" ht="15">
      <c r="A17" s="205" t="s">
        <v>27</v>
      </c>
      <c r="B17" s="206"/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7" customFormat="1" ht="15">
      <c r="A18" s="8" t="s">
        <v>22</v>
      </c>
      <c r="B18" s="5" t="s">
        <v>19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7" customFormat="1" ht="18" customHeight="1">
      <c r="A19" s="199" t="s">
        <v>109</v>
      </c>
      <c r="B19" s="200"/>
      <c r="C19" s="9"/>
      <c r="D19" s="5"/>
      <c r="E19" s="5"/>
      <c r="F19" s="5"/>
      <c r="G19" s="10"/>
      <c r="H19" s="5"/>
      <c r="I19" s="5"/>
      <c r="J19" s="5"/>
      <c r="K19" s="5"/>
      <c r="L19" s="5"/>
      <c r="M19" s="5"/>
      <c r="N19" s="5"/>
      <c r="O19" s="5"/>
    </row>
    <row r="20" spans="1:15" s="7" customFormat="1" ht="18" customHeight="1">
      <c r="A20" s="201" t="s">
        <v>144</v>
      </c>
      <c r="B20" s="201"/>
      <c r="C20" s="20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7" customFormat="1" ht="18" customHeight="1">
      <c r="A21" s="198" t="s">
        <v>0</v>
      </c>
      <c r="B21" s="202" t="s">
        <v>43</v>
      </c>
      <c r="C21" s="202" t="s">
        <v>17</v>
      </c>
      <c r="D21" s="198" t="s">
        <v>1</v>
      </c>
      <c r="E21" s="198"/>
      <c r="F21" s="198"/>
      <c r="G21" s="198" t="s">
        <v>5</v>
      </c>
      <c r="H21" s="198" t="s">
        <v>7</v>
      </c>
      <c r="I21" s="198"/>
      <c r="J21" s="198"/>
      <c r="K21" s="198"/>
      <c r="L21" s="198" t="s">
        <v>6</v>
      </c>
      <c r="M21" s="198"/>
      <c r="N21" s="198"/>
      <c r="O21" s="198"/>
    </row>
    <row r="22" spans="1:15" s="7" customFormat="1" ht="7.5" customHeight="1">
      <c r="A22" s="198"/>
      <c r="B22" s="202"/>
      <c r="C22" s="202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</row>
    <row r="23" spans="1:15" s="7" customFormat="1" ht="19.5" customHeight="1">
      <c r="A23" s="198"/>
      <c r="B23" s="202"/>
      <c r="C23" s="202"/>
      <c r="D23" s="12" t="s">
        <v>2</v>
      </c>
      <c r="E23" s="12" t="s">
        <v>3</v>
      </c>
      <c r="F23" s="12" t="s">
        <v>4</v>
      </c>
      <c r="G23" s="198"/>
      <c r="H23" s="108" t="s">
        <v>23</v>
      </c>
      <c r="I23" s="108" t="s">
        <v>8</v>
      </c>
      <c r="J23" s="108" t="s">
        <v>16</v>
      </c>
      <c r="K23" s="108" t="s">
        <v>9</v>
      </c>
      <c r="L23" s="108" t="s">
        <v>10</v>
      </c>
      <c r="M23" s="108" t="s">
        <v>11</v>
      </c>
      <c r="N23" s="108" t="s">
        <v>12</v>
      </c>
      <c r="O23" s="108" t="s">
        <v>13</v>
      </c>
    </row>
    <row r="24" spans="1:15" s="7" customFormat="1" ht="15" customHeight="1">
      <c r="A24" s="12"/>
      <c r="B24" s="156" t="s">
        <v>110</v>
      </c>
      <c r="C24" s="12">
        <v>100</v>
      </c>
      <c r="D24" s="13">
        <v>1.1</v>
      </c>
      <c r="E24" s="13">
        <v>0.2</v>
      </c>
      <c r="F24" s="13">
        <v>3.8</v>
      </c>
      <c r="G24" s="13">
        <v>24</v>
      </c>
      <c r="H24" s="178">
        <v>0.06</v>
      </c>
      <c r="I24" s="178">
        <v>25</v>
      </c>
      <c r="J24" s="178">
        <v>0</v>
      </c>
      <c r="K24" s="178">
        <v>0.7</v>
      </c>
      <c r="L24" s="178">
        <v>14</v>
      </c>
      <c r="M24" s="179">
        <v>26</v>
      </c>
      <c r="N24" s="179">
        <v>20</v>
      </c>
      <c r="O24" s="179">
        <v>0.9</v>
      </c>
    </row>
    <row r="25" spans="1:15" s="7" customFormat="1" ht="19.5" customHeight="1">
      <c r="A25" s="82" t="s">
        <v>146</v>
      </c>
      <c r="B25" s="172" t="s">
        <v>129</v>
      </c>
      <c r="C25" s="40">
        <v>100</v>
      </c>
      <c r="D25" s="35">
        <v>6.1</v>
      </c>
      <c r="E25" s="35">
        <v>7.73</v>
      </c>
      <c r="F25" s="35">
        <v>32.17</v>
      </c>
      <c r="G25" s="35">
        <f>D25*4+E25*9+F25*4</f>
        <v>222.65</v>
      </c>
      <c r="H25" s="35">
        <v>0.09</v>
      </c>
      <c r="I25" s="35">
        <v>0</v>
      </c>
      <c r="J25" s="35">
        <v>0</v>
      </c>
      <c r="K25" s="35">
        <v>0.09</v>
      </c>
      <c r="L25" s="35">
        <v>22.64</v>
      </c>
      <c r="M25" s="35">
        <v>59.37</v>
      </c>
      <c r="N25" s="35">
        <v>20.22</v>
      </c>
      <c r="O25" s="35">
        <v>1.2</v>
      </c>
    </row>
    <row r="26" spans="1:16" s="5" customFormat="1" ht="19.5" customHeight="1">
      <c r="A26" s="13">
        <v>336</v>
      </c>
      <c r="B26" s="145" t="s">
        <v>127</v>
      </c>
      <c r="C26" s="13">
        <v>180</v>
      </c>
      <c r="D26" s="13">
        <v>3.71</v>
      </c>
      <c r="E26" s="13">
        <v>5.82</v>
      </c>
      <c r="F26" s="13">
        <v>16.97</v>
      </c>
      <c r="G26" s="13">
        <v>135.18</v>
      </c>
      <c r="H26" s="106">
        <v>0.05</v>
      </c>
      <c r="I26" s="106">
        <v>30.89</v>
      </c>
      <c r="J26" s="106">
        <v>0</v>
      </c>
      <c r="K26" s="109">
        <v>3</v>
      </c>
      <c r="L26" s="106">
        <v>99.8</v>
      </c>
      <c r="M26" s="106">
        <v>72.25</v>
      </c>
      <c r="N26" s="106">
        <v>37.16</v>
      </c>
      <c r="O26" s="106">
        <v>1.45</v>
      </c>
      <c r="P26" s="22"/>
    </row>
    <row r="27" spans="1:15" s="22" customFormat="1" ht="19.5" customHeight="1">
      <c r="A27" s="82" t="s">
        <v>147</v>
      </c>
      <c r="B27" s="83" t="s">
        <v>48</v>
      </c>
      <c r="C27" s="95">
        <v>200</v>
      </c>
      <c r="D27" s="42">
        <v>0.6</v>
      </c>
      <c r="E27" s="42">
        <v>0.4</v>
      </c>
      <c r="F27" s="42">
        <v>10.4</v>
      </c>
      <c r="G27" s="42">
        <f>D27*4+E27*9+F27*4</f>
        <v>47.6</v>
      </c>
      <c r="H27" s="92">
        <v>0.02</v>
      </c>
      <c r="I27" s="92">
        <v>3.4</v>
      </c>
      <c r="J27" s="92">
        <v>0</v>
      </c>
      <c r="K27" s="92">
        <v>0.4</v>
      </c>
      <c r="L27" s="92">
        <v>21.2</v>
      </c>
      <c r="M27" s="92">
        <v>22.6</v>
      </c>
      <c r="N27" s="92">
        <v>14.6</v>
      </c>
      <c r="O27" s="92">
        <v>3.2</v>
      </c>
    </row>
    <row r="28" spans="1:15" s="21" customFormat="1" ht="18" customHeight="1">
      <c r="A28" s="13"/>
      <c r="B28" s="145" t="s">
        <v>14</v>
      </c>
      <c r="C28" s="13">
        <v>30</v>
      </c>
      <c r="D28" s="13">
        <v>2.25</v>
      </c>
      <c r="E28" s="13">
        <v>0.18</v>
      </c>
      <c r="F28" s="13">
        <v>15.69</v>
      </c>
      <c r="G28" s="14">
        <v>69.9</v>
      </c>
      <c r="H28" s="13">
        <v>0.03</v>
      </c>
      <c r="I28" s="13">
        <f>-J28</f>
        <v>0</v>
      </c>
      <c r="J28" s="13">
        <v>0</v>
      </c>
      <c r="K28" s="13">
        <v>0.42</v>
      </c>
      <c r="L28" s="13">
        <v>6</v>
      </c>
      <c r="M28" s="13">
        <v>19.5</v>
      </c>
      <c r="N28" s="13">
        <v>4.2</v>
      </c>
      <c r="O28" s="13">
        <v>0.27</v>
      </c>
    </row>
    <row r="29" spans="1:15" s="22" customFormat="1" ht="19.5" customHeight="1">
      <c r="A29" s="40"/>
      <c r="B29" s="153" t="s">
        <v>52</v>
      </c>
      <c r="C29" s="40">
        <v>40</v>
      </c>
      <c r="D29" s="35">
        <v>2.72</v>
      </c>
      <c r="E29" s="35">
        <v>0.48</v>
      </c>
      <c r="F29" s="35">
        <v>18.56</v>
      </c>
      <c r="G29" s="35">
        <v>86</v>
      </c>
      <c r="H29" s="35">
        <v>0.07</v>
      </c>
      <c r="I29" s="35">
        <v>0</v>
      </c>
      <c r="J29" s="35">
        <v>0</v>
      </c>
      <c r="K29" s="35">
        <v>0.83</v>
      </c>
      <c r="L29" s="35">
        <v>12</v>
      </c>
      <c r="M29" s="35">
        <v>49.2</v>
      </c>
      <c r="N29" s="35">
        <v>18.4</v>
      </c>
      <c r="O29" s="35">
        <v>0.91</v>
      </c>
    </row>
    <row r="30" spans="1:15" s="22" customFormat="1" ht="40.5" customHeight="1">
      <c r="A30" s="82"/>
      <c r="B30" s="136" t="s">
        <v>51</v>
      </c>
      <c r="C30" s="147">
        <v>220</v>
      </c>
      <c r="D30" s="148">
        <v>6.38</v>
      </c>
      <c r="E30" s="148">
        <v>5.5</v>
      </c>
      <c r="F30" s="148">
        <v>8.8</v>
      </c>
      <c r="G30" s="148">
        <v>116.6</v>
      </c>
      <c r="H30" s="92">
        <v>0.09</v>
      </c>
      <c r="I30" s="92">
        <v>1.54</v>
      </c>
      <c r="J30" s="92">
        <v>0.04</v>
      </c>
      <c r="K30" s="92">
        <v>0</v>
      </c>
      <c r="L30" s="92">
        <v>264</v>
      </c>
      <c r="M30" s="92">
        <v>198</v>
      </c>
      <c r="N30" s="92">
        <v>30.8</v>
      </c>
      <c r="O30" s="92">
        <v>0.22</v>
      </c>
    </row>
    <row r="31" spans="1:15" s="16" customFormat="1" ht="14.25" customHeight="1">
      <c r="A31" s="34"/>
      <c r="B31" s="37" t="s">
        <v>15</v>
      </c>
      <c r="C31" s="34">
        <f aca="true" t="shared" si="1" ref="C31:O31">SUM(C24:C30)</f>
        <v>870</v>
      </c>
      <c r="D31" s="80">
        <f t="shared" si="1"/>
        <v>22.86</v>
      </c>
      <c r="E31" s="80">
        <f t="shared" si="1"/>
        <v>20.310000000000002</v>
      </c>
      <c r="F31" s="80">
        <f t="shared" si="1"/>
        <v>106.39</v>
      </c>
      <c r="G31" s="81">
        <f t="shared" si="1"/>
        <v>701.9300000000001</v>
      </c>
      <c r="H31" s="80">
        <f t="shared" si="1"/>
        <v>0.41000000000000003</v>
      </c>
      <c r="I31" s="80">
        <f t="shared" si="1"/>
        <v>60.83</v>
      </c>
      <c r="J31" s="80">
        <f t="shared" si="1"/>
        <v>0.04</v>
      </c>
      <c r="K31" s="80">
        <f t="shared" si="1"/>
        <v>5.44</v>
      </c>
      <c r="L31" s="80">
        <f t="shared" si="1"/>
        <v>439.64</v>
      </c>
      <c r="M31" s="80">
        <f t="shared" si="1"/>
        <v>446.92</v>
      </c>
      <c r="N31" s="80">
        <f t="shared" si="1"/>
        <v>145.38</v>
      </c>
      <c r="O31" s="80">
        <f t="shared" si="1"/>
        <v>8.15</v>
      </c>
    </row>
    <row r="32" spans="1:15" s="16" customFormat="1" ht="14.25" customHeight="1">
      <c r="A32" s="17"/>
      <c r="B32" s="18"/>
      <c r="C32" s="17"/>
      <c r="D32" s="19"/>
      <c r="E32" s="19"/>
      <c r="F32" s="19"/>
      <c r="G32" s="28"/>
      <c r="H32" s="19"/>
      <c r="I32" s="19"/>
      <c r="J32" s="19"/>
      <c r="K32" s="19"/>
      <c r="L32" s="19"/>
      <c r="M32" s="19"/>
      <c r="N32" s="19"/>
      <c r="O32" s="19"/>
    </row>
    <row r="33" spans="1:15" s="7" customFormat="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7" customFormat="1" ht="1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</row>
    <row r="35" spans="1:15" s="7" customFormat="1" ht="1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</row>
    <row r="36" spans="1:15" s="7" customFormat="1" ht="1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  <c r="L36" s="5"/>
      <c r="M36" s="5"/>
      <c r="N36" s="5"/>
      <c r="O36" s="5"/>
    </row>
    <row r="37" spans="1:15" s="7" customFormat="1" ht="1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  <c r="O37" s="5"/>
    </row>
    <row r="38" spans="1:15" s="7" customFormat="1" ht="1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  <c r="O38" s="5"/>
    </row>
    <row r="39" spans="1:15" s="7" customFormat="1" ht="1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  <c r="L39" s="5"/>
      <c r="M39" s="5"/>
      <c r="N39" s="5"/>
      <c r="O39" s="5"/>
    </row>
    <row r="40" spans="1:15" s="7" customFormat="1" ht="1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5"/>
    </row>
    <row r="41" spans="1:15" s="7" customFormat="1" ht="1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  <c r="L41" s="5"/>
      <c r="M41" s="5"/>
      <c r="N41" s="5"/>
      <c r="O41" s="5"/>
    </row>
    <row r="42" spans="1:15" s="7" customFormat="1" ht="1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  <c r="L42" s="5"/>
      <c r="M42" s="5"/>
      <c r="N42" s="5"/>
      <c r="O42" s="5"/>
    </row>
    <row r="43" spans="1:15" s="7" customFormat="1" ht="1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  <c r="L43" s="5"/>
      <c r="M43" s="5"/>
      <c r="N43" s="5"/>
      <c r="O43" s="5"/>
    </row>
    <row r="44" spans="1:15" s="7" customFormat="1" ht="1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  <c r="L44" s="5"/>
      <c r="M44" s="5"/>
      <c r="N44" s="5"/>
      <c r="O44" s="5"/>
    </row>
    <row r="45" spans="1:15" s="7" customFormat="1" ht="1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  <c r="L45" s="5"/>
      <c r="M45" s="5"/>
      <c r="N45" s="5"/>
      <c r="O45" s="5"/>
    </row>
    <row r="46" spans="1:15" s="7" customFormat="1" ht="1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  <c r="L46" s="5"/>
      <c r="M46" s="5"/>
      <c r="N46" s="5"/>
      <c r="O46" s="5"/>
    </row>
    <row r="47" spans="1:15" s="7" customFormat="1" ht="1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  <c r="L47" s="5"/>
      <c r="M47" s="5"/>
      <c r="N47" s="5"/>
      <c r="O47" s="5"/>
    </row>
    <row r="48" spans="1:15" s="7" customFormat="1" ht="1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  <c r="L48" s="5"/>
      <c r="M48" s="5"/>
      <c r="N48" s="5"/>
      <c r="O48" s="5"/>
    </row>
    <row r="49" spans="1:15" s="7" customFormat="1" ht="1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  <c r="L49" s="5"/>
      <c r="M49" s="5"/>
      <c r="N49" s="5"/>
      <c r="O49" s="5"/>
    </row>
    <row r="50" spans="1:15" s="7" customFormat="1" ht="1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  <c r="L50" s="5"/>
      <c r="M50" s="5"/>
      <c r="N50" s="5"/>
      <c r="O50" s="5"/>
    </row>
    <row r="51" spans="1:15" s="7" customFormat="1" ht="1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</row>
    <row r="52" spans="1:15" s="7" customFormat="1" ht="1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</row>
    <row r="53" spans="1:15" s="7" customFormat="1" ht="1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  <c r="L53" s="5"/>
      <c r="M53" s="5"/>
      <c r="N53" s="5"/>
      <c r="O53" s="5"/>
    </row>
    <row r="54" spans="1:15" s="7" customFormat="1" ht="1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  <c r="L54" s="5"/>
      <c r="M54" s="5"/>
      <c r="N54" s="5"/>
      <c r="O54" s="5"/>
    </row>
    <row r="55" spans="1:15" s="7" customFormat="1" ht="1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  <c r="L55" s="5"/>
      <c r="M55" s="5"/>
      <c r="N55" s="5"/>
      <c r="O55" s="5"/>
    </row>
    <row r="56" spans="1:15" s="7" customFormat="1" ht="1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  <c r="L56" s="5"/>
      <c r="M56" s="5"/>
      <c r="N56" s="5"/>
      <c r="O56" s="5"/>
    </row>
    <row r="57" spans="1:15" s="7" customFormat="1" ht="1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  <c r="L57" s="5"/>
      <c r="M57" s="5"/>
      <c r="N57" s="5"/>
      <c r="O57" s="5"/>
    </row>
    <row r="58" spans="1:15" s="7" customFormat="1" ht="1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  <c r="L58" s="5"/>
      <c r="M58" s="5"/>
      <c r="N58" s="5"/>
      <c r="O58" s="5"/>
    </row>
    <row r="59" spans="1:15" s="7" customFormat="1" ht="1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  <c r="L59" s="5"/>
      <c r="M59" s="5"/>
      <c r="N59" s="5"/>
      <c r="O59" s="5"/>
    </row>
    <row r="60" spans="1:15" s="7" customFormat="1" ht="1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  <c r="L60" s="5"/>
      <c r="M60" s="5"/>
      <c r="N60" s="5"/>
      <c r="O60" s="5"/>
    </row>
    <row r="61" spans="1:15" s="7" customFormat="1" ht="1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  <c r="L61" s="5"/>
      <c r="M61" s="5"/>
      <c r="N61" s="5"/>
      <c r="O61" s="5"/>
    </row>
    <row r="62" spans="1:15" s="7" customFormat="1" ht="1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  <c r="L62" s="5"/>
      <c r="M62" s="5"/>
      <c r="N62" s="5"/>
      <c r="O62" s="5"/>
    </row>
    <row r="63" spans="1:15" s="7" customFormat="1" ht="1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  <c r="L63" s="5"/>
      <c r="M63" s="5"/>
      <c r="N63" s="5"/>
      <c r="O63" s="5"/>
    </row>
    <row r="64" spans="1:15" s="7" customFormat="1" ht="1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  <c r="L64" s="5"/>
      <c r="M64" s="5"/>
      <c r="N64" s="5"/>
      <c r="O64" s="5"/>
    </row>
    <row r="65" spans="1:15" s="7" customFormat="1" ht="1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</row>
    <row r="66" spans="1:15" s="7" customFormat="1" ht="1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</row>
    <row r="67" spans="1:15" s="7" customFormat="1" ht="1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  <c r="L67" s="5"/>
      <c r="M67" s="5"/>
      <c r="N67" s="5"/>
      <c r="O67" s="5"/>
    </row>
    <row r="68" spans="1:15" s="7" customFormat="1" ht="1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  <c r="L68" s="5"/>
      <c r="M68" s="5"/>
      <c r="N68" s="5"/>
      <c r="O68" s="5"/>
    </row>
    <row r="69" spans="1:15" s="7" customFormat="1" ht="1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  <c r="L69" s="5"/>
      <c r="M69" s="5"/>
      <c r="N69" s="5"/>
      <c r="O69" s="5"/>
    </row>
    <row r="70" spans="1:15" s="7" customFormat="1" ht="1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  <c r="L70" s="5"/>
      <c r="M70" s="5"/>
      <c r="N70" s="5"/>
      <c r="O70" s="5"/>
    </row>
    <row r="71" spans="1:15" s="7" customFormat="1" ht="1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  <c r="L71" s="5"/>
      <c r="M71" s="5"/>
      <c r="N71" s="5"/>
      <c r="O71" s="5"/>
    </row>
    <row r="72" spans="1:15" s="7" customFormat="1" ht="1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  <c r="L72" s="5"/>
      <c r="M72" s="5"/>
      <c r="N72" s="5"/>
      <c r="O72" s="5"/>
    </row>
    <row r="73" spans="1:15" s="7" customFormat="1" ht="1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  <c r="L73" s="5"/>
      <c r="M73" s="5"/>
      <c r="N73" s="5"/>
      <c r="O73" s="5"/>
    </row>
    <row r="74" spans="1:15" s="7" customFormat="1" ht="1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  <c r="L74" s="5"/>
      <c r="M74" s="5"/>
      <c r="N74" s="5"/>
      <c r="O74" s="5"/>
    </row>
    <row r="75" spans="1:15" s="7" customFormat="1" ht="1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  <c r="L75" s="5"/>
      <c r="M75" s="5"/>
      <c r="N75" s="5"/>
      <c r="O75" s="5"/>
    </row>
    <row r="76" spans="1:15" s="7" customFormat="1" ht="1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  <c r="L76" s="5"/>
      <c r="M76" s="5"/>
      <c r="N76" s="5"/>
      <c r="O76" s="5"/>
    </row>
    <row r="77" spans="1:15" s="7" customFormat="1" ht="1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  <c r="L77" s="5"/>
      <c r="M77" s="5"/>
      <c r="N77" s="5"/>
      <c r="O77" s="5"/>
    </row>
    <row r="78" spans="1:15" s="7" customFormat="1" ht="1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  <c r="L78" s="5"/>
      <c r="M78" s="5"/>
      <c r="N78" s="5"/>
      <c r="O78" s="5"/>
    </row>
    <row r="79" spans="1:15" s="7" customFormat="1" ht="1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  <c r="L79" s="5"/>
      <c r="M79" s="5"/>
      <c r="N79" s="5"/>
      <c r="O79" s="5"/>
    </row>
    <row r="80" spans="1:15" s="7" customFormat="1" ht="1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  <c r="L80" s="5"/>
      <c r="M80" s="5"/>
      <c r="N80" s="5"/>
      <c r="O80" s="5"/>
    </row>
    <row r="81" spans="1:15" s="7" customFormat="1" ht="1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  <c r="L81" s="5"/>
      <c r="M81" s="5"/>
      <c r="N81" s="5"/>
      <c r="O81" s="5"/>
    </row>
  </sheetData>
  <sheetProtection/>
  <mergeCells count="20">
    <mergeCell ref="A20:C20"/>
    <mergeCell ref="A4:C4"/>
    <mergeCell ref="A17:B17"/>
    <mergeCell ref="A19:B19"/>
    <mergeCell ref="L5:O6"/>
    <mergeCell ref="G5:G7"/>
    <mergeCell ref="H5:K6"/>
    <mergeCell ref="B5:B7"/>
    <mergeCell ref="D5:F6"/>
    <mergeCell ref="C5:C7"/>
    <mergeCell ref="C21:C23"/>
    <mergeCell ref="D21:F22"/>
    <mergeCell ref="G21:G23"/>
    <mergeCell ref="H21:K22"/>
    <mergeCell ref="L21:O22"/>
    <mergeCell ref="A1:B1"/>
    <mergeCell ref="A5:A7"/>
    <mergeCell ref="A3:B3"/>
    <mergeCell ref="A21:A23"/>
    <mergeCell ref="B21:B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3">
      <selection activeCell="B9" sqref="B9"/>
    </sheetView>
  </sheetViews>
  <sheetFormatPr defaultColWidth="9.140625" defaultRowHeight="12.75"/>
  <cols>
    <col min="1" max="1" width="10.140625" style="1" customWidth="1"/>
    <col min="2" max="2" width="31.57421875" style="0" customWidth="1"/>
    <col min="3" max="3" width="9.140625" style="1" customWidth="1"/>
    <col min="4" max="4" width="6.00390625" style="0" customWidth="1"/>
    <col min="5" max="5" width="5.8515625" style="0" customWidth="1"/>
    <col min="6" max="6" width="7.57421875" style="0" customWidth="1"/>
    <col min="8" max="9" width="6.57421875" style="0" customWidth="1"/>
    <col min="10" max="10" width="7.8515625" style="0" customWidth="1"/>
    <col min="11" max="11" width="6.00390625" style="0" customWidth="1"/>
    <col min="12" max="12" width="7.140625" style="0" customWidth="1"/>
    <col min="13" max="13" width="7.8515625" style="0" customWidth="1"/>
    <col min="14" max="14" width="8.140625" style="0" customWidth="1"/>
    <col min="15" max="15" width="6.28125" style="0" customWidth="1"/>
    <col min="16" max="16384" width="9.140625" style="3" customWidth="1"/>
  </cols>
  <sheetData>
    <row r="1" spans="1:15" s="7" customFormat="1" ht="18" customHeight="1">
      <c r="A1" s="205" t="s">
        <v>25</v>
      </c>
      <c r="B1" s="20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7" customFormat="1" ht="18" customHeight="1">
      <c r="A2" s="24" t="s">
        <v>22</v>
      </c>
      <c r="B2" s="5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7" customFormat="1" ht="18" customHeight="1">
      <c r="A3" s="199" t="s">
        <v>109</v>
      </c>
      <c r="B3" s="200"/>
      <c r="C3" s="9"/>
      <c r="D3" s="5"/>
      <c r="E3" s="5"/>
      <c r="F3" s="5"/>
      <c r="G3" s="10"/>
      <c r="H3" s="5"/>
      <c r="I3" s="5"/>
      <c r="J3" s="5"/>
      <c r="K3" s="5"/>
      <c r="L3" s="5"/>
      <c r="M3" s="5"/>
      <c r="N3" s="5"/>
      <c r="O3" s="5"/>
    </row>
    <row r="4" spans="1:15" s="7" customFormat="1" ht="15">
      <c r="A4" s="201" t="s">
        <v>144</v>
      </c>
      <c r="B4" s="201"/>
      <c r="C4" s="20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7" customFormat="1" ht="15" customHeight="1">
      <c r="A5" s="198" t="s">
        <v>0</v>
      </c>
      <c r="B5" s="202" t="s">
        <v>43</v>
      </c>
      <c r="C5" s="202" t="s">
        <v>17</v>
      </c>
      <c r="D5" s="198" t="s">
        <v>1</v>
      </c>
      <c r="E5" s="198"/>
      <c r="F5" s="198"/>
      <c r="G5" s="198" t="s">
        <v>5</v>
      </c>
      <c r="H5" s="198" t="s">
        <v>7</v>
      </c>
      <c r="I5" s="198"/>
      <c r="J5" s="198"/>
      <c r="K5" s="198"/>
      <c r="L5" s="198" t="s">
        <v>6</v>
      </c>
      <c r="M5" s="198"/>
      <c r="N5" s="198"/>
      <c r="O5" s="198"/>
    </row>
    <row r="6" spans="1:15" s="7" customFormat="1" ht="15">
      <c r="A6" s="198"/>
      <c r="B6" s="202"/>
      <c r="C6" s="202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15" s="7" customFormat="1" ht="16.5">
      <c r="A7" s="198"/>
      <c r="B7" s="202"/>
      <c r="C7" s="202"/>
      <c r="D7" s="12" t="s">
        <v>2</v>
      </c>
      <c r="E7" s="12" t="s">
        <v>3</v>
      </c>
      <c r="F7" s="12" t="s">
        <v>4</v>
      </c>
      <c r="G7" s="198"/>
      <c r="H7" s="12" t="s">
        <v>23</v>
      </c>
      <c r="I7" s="12" t="s">
        <v>8</v>
      </c>
      <c r="J7" s="12" t="s">
        <v>16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</row>
    <row r="8" spans="1:15" s="7" customFormat="1" ht="15" customHeight="1">
      <c r="A8" s="94"/>
      <c r="B8" s="38" t="s">
        <v>103</v>
      </c>
      <c r="C8" s="40">
        <v>100</v>
      </c>
      <c r="D8" s="13">
        <v>0.4</v>
      </c>
      <c r="E8" s="13">
        <v>0.4</v>
      </c>
      <c r="F8" s="13">
        <v>9.8</v>
      </c>
      <c r="G8" s="14">
        <v>47</v>
      </c>
      <c r="H8" s="13">
        <v>0.03</v>
      </c>
      <c r="I8" s="13">
        <v>10</v>
      </c>
      <c r="J8" s="13">
        <v>0</v>
      </c>
      <c r="K8" s="13">
        <v>0.2</v>
      </c>
      <c r="L8" s="13">
        <v>16</v>
      </c>
      <c r="M8" s="13">
        <v>11</v>
      </c>
      <c r="N8" s="13">
        <v>9</v>
      </c>
      <c r="O8" s="13">
        <v>2.2</v>
      </c>
    </row>
    <row r="9" spans="1:15" s="21" customFormat="1" ht="25.5" customHeight="1">
      <c r="A9" s="95" t="s">
        <v>140</v>
      </c>
      <c r="B9" s="103" t="s">
        <v>136</v>
      </c>
      <c r="C9" s="95">
        <v>200</v>
      </c>
      <c r="D9" s="139">
        <v>27.48</v>
      </c>
      <c r="E9" s="139">
        <v>20.5</v>
      </c>
      <c r="F9" s="139">
        <v>36.14</v>
      </c>
      <c r="G9" s="139">
        <f>D9*4+E9*9+F9*4</f>
        <v>438.98</v>
      </c>
      <c r="H9" s="139">
        <v>0.09</v>
      </c>
      <c r="I9" s="139">
        <v>0.45</v>
      </c>
      <c r="J9" s="139">
        <v>0.13</v>
      </c>
      <c r="K9" s="139">
        <v>0.82</v>
      </c>
      <c r="L9" s="139">
        <v>279.87</v>
      </c>
      <c r="M9" s="139">
        <v>399.57</v>
      </c>
      <c r="N9" s="139">
        <v>42.18</v>
      </c>
      <c r="O9" s="139">
        <v>1.31</v>
      </c>
    </row>
    <row r="10" spans="1:15" s="7" customFormat="1" ht="19.5" customHeight="1">
      <c r="A10" s="12" t="s">
        <v>97</v>
      </c>
      <c r="B10" s="152" t="s">
        <v>117</v>
      </c>
      <c r="C10" s="12">
        <v>200</v>
      </c>
      <c r="D10" s="12">
        <v>3.17</v>
      </c>
      <c r="E10" s="12">
        <v>2.68</v>
      </c>
      <c r="F10" s="12">
        <v>14.96</v>
      </c>
      <c r="G10" s="12">
        <v>97.13</v>
      </c>
      <c r="H10" s="12">
        <v>0.04</v>
      </c>
      <c r="I10" s="12">
        <v>1.3</v>
      </c>
      <c r="J10" s="12">
        <v>0.02</v>
      </c>
      <c r="K10" s="12">
        <v>0</v>
      </c>
      <c r="L10" s="12">
        <v>125.73</v>
      </c>
      <c r="M10" s="12">
        <v>90</v>
      </c>
      <c r="N10" s="12">
        <v>14</v>
      </c>
      <c r="O10" s="12">
        <v>0.13</v>
      </c>
    </row>
    <row r="11" spans="1:15" s="21" customFormat="1" ht="18" customHeight="1">
      <c r="A11" s="13"/>
      <c r="B11" s="145" t="s">
        <v>14</v>
      </c>
      <c r="C11" s="13">
        <v>40</v>
      </c>
      <c r="D11" s="13">
        <v>3</v>
      </c>
      <c r="E11" s="13">
        <v>0.24</v>
      </c>
      <c r="F11" s="13">
        <v>20.92</v>
      </c>
      <c r="G11" s="14">
        <v>93.2</v>
      </c>
      <c r="H11" s="196">
        <v>0.04</v>
      </c>
      <c r="I11" s="196">
        <f>-J11</f>
        <v>0</v>
      </c>
      <c r="J11" s="196">
        <v>0</v>
      </c>
      <c r="K11" s="196">
        <v>0.56</v>
      </c>
      <c r="L11" s="196">
        <v>8</v>
      </c>
      <c r="M11" s="196">
        <v>26</v>
      </c>
      <c r="N11" s="196">
        <v>5.6</v>
      </c>
      <c r="O11" s="196">
        <v>0.36</v>
      </c>
    </row>
    <row r="12" spans="1:15" s="7" customFormat="1" ht="15">
      <c r="A12" s="15"/>
      <c r="B12" s="78" t="s">
        <v>15</v>
      </c>
      <c r="C12" s="175">
        <f aca="true" t="shared" si="0" ref="C12:O12">SUM(C8:C11)</f>
        <v>540</v>
      </c>
      <c r="D12" s="85">
        <f t="shared" si="0"/>
        <v>34.05</v>
      </c>
      <c r="E12" s="85">
        <f t="shared" si="0"/>
        <v>23.819999999999997</v>
      </c>
      <c r="F12" s="85">
        <f t="shared" si="0"/>
        <v>81.82</v>
      </c>
      <c r="G12" s="86">
        <f t="shared" si="0"/>
        <v>676.3100000000001</v>
      </c>
      <c r="H12" s="85">
        <f t="shared" si="0"/>
        <v>0.2</v>
      </c>
      <c r="I12" s="85">
        <f t="shared" si="0"/>
        <v>11.75</v>
      </c>
      <c r="J12" s="85">
        <f t="shared" si="0"/>
        <v>0.15</v>
      </c>
      <c r="K12" s="85">
        <f t="shared" si="0"/>
        <v>1.58</v>
      </c>
      <c r="L12" s="85">
        <f t="shared" si="0"/>
        <v>429.6</v>
      </c>
      <c r="M12" s="85">
        <f t="shared" si="0"/>
        <v>526.5699999999999</v>
      </c>
      <c r="N12" s="85">
        <f t="shared" si="0"/>
        <v>70.78</v>
      </c>
      <c r="O12" s="85">
        <f t="shared" si="0"/>
        <v>4</v>
      </c>
    </row>
    <row r="13" spans="1:15" s="7" customFormat="1" ht="15">
      <c r="A13" s="9"/>
      <c r="B13" s="5"/>
      <c r="C13" s="9"/>
      <c r="D13" s="5"/>
      <c r="E13" s="5"/>
      <c r="F13" s="5"/>
      <c r="G13" s="28"/>
      <c r="H13" s="5"/>
      <c r="I13" s="5"/>
      <c r="J13" s="5"/>
      <c r="K13" s="5"/>
      <c r="L13" s="5"/>
      <c r="M13" s="5"/>
      <c r="N13" s="5"/>
      <c r="O13" s="5"/>
    </row>
    <row r="14" spans="1:2" s="5" customFormat="1" ht="15">
      <c r="A14" s="210" t="s">
        <v>26</v>
      </c>
      <c r="B14" s="206"/>
    </row>
    <row r="15" spans="1:2" s="5" customFormat="1" ht="15">
      <c r="A15" s="24" t="s">
        <v>22</v>
      </c>
      <c r="B15" s="5" t="s">
        <v>19</v>
      </c>
    </row>
    <row r="16" spans="1:7" s="5" customFormat="1" ht="15">
      <c r="A16" s="199" t="s">
        <v>109</v>
      </c>
      <c r="B16" s="200"/>
      <c r="C16" s="9"/>
      <c r="G16" s="10"/>
    </row>
    <row r="17" spans="1:3" s="5" customFormat="1" ht="15">
      <c r="A17" s="201" t="s">
        <v>144</v>
      </c>
      <c r="B17" s="201"/>
      <c r="C17" s="201"/>
    </row>
    <row r="18" spans="1:15" s="5" customFormat="1" ht="15" customHeight="1">
      <c r="A18" s="198" t="s">
        <v>0</v>
      </c>
      <c r="B18" s="202" t="s">
        <v>43</v>
      </c>
      <c r="C18" s="202" t="s">
        <v>17</v>
      </c>
      <c r="D18" s="198" t="s">
        <v>1</v>
      </c>
      <c r="E18" s="198"/>
      <c r="F18" s="198"/>
      <c r="G18" s="198" t="s">
        <v>5</v>
      </c>
      <c r="H18" s="198" t="s">
        <v>7</v>
      </c>
      <c r="I18" s="198"/>
      <c r="J18" s="198"/>
      <c r="K18" s="198"/>
      <c r="L18" s="198" t="s">
        <v>6</v>
      </c>
      <c r="M18" s="198"/>
      <c r="N18" s="198"/>
      <c r="O18" s="198"/>
    </row>
    <row r="19" spans="1:15" s="5" customFormat="1" ht="15">
      <c r="A19" s="198"/>
      <c r="B19" s="202"/>
      <c r="C19" s="202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</row>
    <row r="20" spans="1:15" s="5" customFormat="1" ht="16.5">
      <c r="A20" s="198"/>
      <c r="B20" s="202"/>
      <c r="C20" s="202"/>
      <c r="D20" s="12" t="s">
        <v>2</v>
      </c>
      <c r="E20" s="12" t="s">
        <v>3</v>
      </c>
      <c r="F20" s="12" t="s">
        <v>4</v>
      </c>
      <c r="G20" s="198"/>
      <c r="H20" s="12" t="s">
        <v>23</v>
      </c>
      <c r="I20" s="12" t="s">
        <v>8</v>
      </c>
      <c r="J20" s="12" t="s">
        <v>16</v>
      </c>
      <c r="K20" s="12" t="s">
        <v>9</v>
      </c>
      <c r="L20" s="12" t="s">
        <v>10</v>
      </c>
      <c r="M20" s="12" t="s">
        <v>11</v>
      </c>
      <c r="N20" s="12" t="s">
        <v>12</v>
      </c>
      <c r="O20" s="12" t="s">
        <v>13</v>
      </c>
    </row>
    <row r="21" spans="1:16" s="7" customFormat="1" ht="18.75" customHeight="1">
      <c r="A21" s="13">
        <v>572</v>
      </c>
      <c r="B21" s="44" t="s">
        <v>122</v>
      </c>
      <c r="C21" s="140">
        <v>40</v>
      </c>
      <c r="D21" s="92">
        <v>5.1</v>
      </c>
      <c r="E21" s="92">
        <v>4.6</v>
      </c>
      <c r="F21" s="92">
        <v>0.3</v>
      </c>
      <c r="G21" s="35">
        <f>D21*4+E21*9+F21*4</f>
        <v>63</v>
      </c>
      <c r="H21" s="92">
        <v>0.03</v>
      </c>
      <c r="I21" s="92">
        <v>0</v>
      </c>
      <c r="J21" s="92">
        <v>0.1</v>
      </c>
      <c r="K21" s="92">
        <v>0.2</v>
      </c>
      <c r="L21" s="92">
        <v>22</v>
      </c>
      <c r="M21" s="92">
        <v>77</v>
      </c>
      <c r="N21" s="92">
        <v>5</v>
      </c>
      <c r="O21" s="92">
        <v>1</v>
      </c>
      <c r="P21" s="21"/>
    </row>
    <row r="22" spans="1:15" s="22" customFormat="1" ht="45.75" customHeight="1">
      <c r="A22" s="40" t="s">
        <v>154</v>
      </c>
      <c r="B22" s="143" t="s">
        <v>155</v>
      </c>
      <c r="C22" s="181">
        <v>200</v>
      </c>
      <c r="D22" s="92">
        <v>7.4</v>
      </c>
      <c r="E22" s="92">
        <v>11</v>
      </c>
      <c r="F22" s="92">
        <v>22.37</v>
      </c>
      <c r="G22" s="35">
        <f>F22*4+E22*9+D22*4</f>
        <v>218.08</v>
      </c>
      <c r="H22" s="92">
        <v>0.12</v>
      </c>
      <c r="I22" s="92">
        <v>3.7</v>
      </c>
      <c r="J22" s="92">
        <v>0.09</v>
      </c>
      <c r="K22" s="92">
        <v>0.67</v>
      </c>
      <c r="L22" s="92">
        <v>104.17</v>
      </c>
      <c r="M22" s="92">
        <v>133.25</v>
      </c>
      <c r="N22" s="92">
        <v>28.83</v>
      </c>
      <c r="O22" s="92">
        <v>1.05</v>
      </c>
    </row>
    <row r="23" spans="1:15" s="45" customFormat="1" ht="19.5" customHeight="1">
      <c r="A23" s="40" t="s">
        <v>141</v>
      </c>
      <c r="B23" s="83" t="s">
        <v>134</v>
      </c>
      <c r="C23" s="40">
        <v>200</v>
      </c>
      <c r="D23" s="92">
        <v>2.82</v>
      </c>
      <c r="E23" s="92">
        <v>3</v>
      </c>
      <c r="F23" s="92">
        <v>8.93</v>
      </c>
      <c r="G23" s="35">
        <f>F23*4+E23*9+D23*4</f>
        <v>74</v>
      </c>
      <c r="H23" s="92">
        <v>0.01</v>
      </c>
      <c r="I23" s="92">
        <v>0.3</v>
      </c>
      <c r="J23" s="92">
        <v>0</v>
      </c>
      <c r="K23" s="92">
        <v>0</v>
      </c>
      <c r="L23" s="92">
        <v>33</v>
      </c>
      <c r="M23" s="92">
        <v>25</v>
      </c>
      <c r="N23" s="92">
        <v>6</v>
      </c>
      <c r="O23" s="92">
        <v>0.4</v>
      </c>
    </row>
    <row r="24" spans="1:15" s="21" customFormat="1" ht="18" customHeight="1">
      <c r="A24" s="13"/>
      <c r="B24" s="145" t="s">
        <v>14</v>
      </c>
      <c r="C24" s="13">
        <v>40</v>
      </c>
      <c r="D24" s="13">
        <v>3</v>
      </c>
      <c r="E24" s="13">
        <v>0.24</v>
      </c>
      <c r="F24" s="13">
        <v>20.92</v>
      </c>
      <c r="G24" s="14">
        <v>93.2</v>
      </c>
      <c r="H24" s="196">
        <v>0.04</v>
      </c>
      <c r="I24" s="196">
        <f>-J24</f>
        <v>0</v>
      </c>
      <c r="J24" s="196">
        <v>0</v>
      </c>
      <c r="K24" s="196">
        <v>0.56</v>
      </c>
      <c r="L24" s="196">
        <v>8</v>
      </c>
      <c r="M24" s="196">
        <v>26</v>
      </c>
      <c r="N24" s="196">
        <v>5.6</v>
      </c>
      <c r="O24" s="196">
        <v>0.36</v>
      </c>
    </row>
    <row r="25" spans="1:15" s="22" customFormat="1" ht="19.5" customHeight="1">
      <c r="A25" s="40"/>
      <c r="B25" s="153" t="s">
        <v>52</v>
      </c>
      <c r="C25" s="40">
        <v>40</v>
      </c>
      <c r="D25" s="35">
        <v>2.72</v>
      </c>
      <c r="E25" s="35">
        <v>0.48</v>
      </c>
      <c r="F25" s="35">
        <v>18.56</v>
      </c>
      <c r="G25" s="35">
        <v>86</v>
      </c>
      <c r="H25" s="35">
        <v>0.07</v>
      </c>
      <c r="I25" s="35">
        <v>0</v>
      </c>
      <c r="J25" s="35">
        <v>0</v>
      </c>
      <c r="K25" s="35">
        <v>0.83</v>
      </c>
      <c r="L25" s="35">
        <v>12</v>
      </c>
      <c r="M25" s="35">
        <v>49.2</v>
      </c>
      <c r="N25" s="35">
        <v>18.4</v>
      </c>
      <c r="O25" s="35">
        <v>0.91</v>
      </c>
    </row>
    <row r="26" spans="1:15" s="22" customFormat="1" ht="19.5" customHeight="1">
      <c r="A26" s="40"/>
      <c r="B26" s="153" t="s">
        <v>158</v>
      </c>
      <c r="C26" s="40">
        <v>12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21" customFormat="1" ht="39" customHeight="1">
      <c r="A27" s="166"/>
      <c r="B27" s="167" t="s">
        <v>108</v>
      </c>
      <c r="C27" s="168">
        <v>200</v>
      </c>
      <c r="D27" s="92">
        <v>1.5</v>
      </c>
      <c r="E27" s="92">
        <v>0</v>
      </c>
      <c r="F27" s="92">
        <v>22.8</v>
      </c>
      <c r="G27" s="92">
        <f>D27*4+E27*9+F27*4</f>
        <v>97.2</v>
      </c>
      <c r="H27" s="92">
        <v>0</v>
      </c>
      <c r="I27" s="92">
        <v>14.8</v>
      </c>
      <c r="J27" s="92">
        <v>0</v>
      </c>
      <c r="K27" s="92">
        <v>0.5</v>
      </c>
      <c r="L27" s="92">
        <v>34.7</v>
      </c>
      <c r="M27" s="92">
        <v>36</v>
      </c>
      <c r="N27" s="92">
        <v>12</v>
      </c>
      <c r="O27" s="92">
        <v>0.7</v>
      </c>
    </row>
    <row r="28" spans="1:15" s="5" customFormat="1" ht="15">
      <c r="A28" s="84"/>
      <c r="B28" s="78" t="s">
        <v>15</v>
      </c>
      <c r="C28" s="84">
        <f aca="true" t="shared" si="1" ref="C28:O28">SUM(C21:C27)</f>
        <v>732</v>
      </c>
      <c r="D28" s="122">
        <f t="shared" si="1"/>
        <v>22.54</v>
      </c>
      <c r="E28" s="85">
        <f t="shared" si="1"/>
        <v>19.32</v>
      </c>
      <c r="F28" s="85">
        <f t="shared" si="1"/>
        <v>93.88</v>
      </c>
      <c r="G28" s="86">
        <f t="shared" si="1"/>
        <v>631.48</v>
      </c>
      <c r="H28" s="85">
        <f t="shared" si="1"/>
        <v>0.27</v>
      </c>
      <c r="I28" s="85">
        <f t="shared" si="1"/>
        <v>18.8</v>
      </c>
      <c r="J28" s="85">
        <f t="shared" si="1"/>
        <v>0.19</v>
      </c>
      <c r="K28" s="85">
        <f t="shared" si="1"/>
        <v>2.7600000000000002</v>
      </c>
      <c r="L28" s="85">
        <f t="shared" si="1"/>
        <v>213.87</v>
      </c>
      <c r="M28" s="85">
        <f t="shared" si="1"/>
        <v>346.45</v>
      </c>
      <c r="N28" s="85">
        <f t="shared" si="1"/>
        <v>75.83</v>
      </c>
      <c r="O28" s="85">
        <f t="shared" si="1"/>
        <v>4.42</v>
      </c>
    </row>
    <row r="29" spans="1:15" s="22" customFormat="1" ht="15">
      <c r="A29" s="29"/>
      <c r="B29" s="30"/>
      <c r="C29" s="29"/>
      <c r="D29" s="2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</sheetData>
  <sheetProtection/>
  <mergeCells count="20">
    <mergeCell ref="G18:G20"/>
    <mergeCell ref="H18:K19"/>
    <mergeCell ref="A16:B16"/>
    <mergeCell ref="L5:O6"/>
    <mergeCell ref="D5:F6"/>
    <mergeCell ref="G5:G7"/>
    <mergeCell ref="C5:C7"/>
    <mergeCell ref="H5:K6"/>
    <mergeCell ref="L18:O19"/>
    <mergeCell ref="C18:C20"/>
    <mergeCell ref="D18:F19"/>
    <mergeCell ref="A1:B1"/>
    <mergeCell ref="A3:B3"/>
    <mergeCell ref="A5:A7"/>
    <mergeCell ref="B5:B7"/>
    <mergeCell ref="A18:A20"/>
    <mergeCell ref="B18:B20"/>
    <mergeCell ref="A14:B14"/>
    <mergeCell ref="A4:C4"/>
    <mergeCell ref="A17:C17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8.7109375" style="0" customWidth="1"/>
    <col min="3" max="3" width="8.7109375" style="0" customWidth="1"/>
    <col min="4" max="4" width="8.421875" style="0" customWidth="1"/>
    <col min="5" max="5" width="8.28125" style="0" customWidth="1"/>
    <col min="6" max="6" width="15.8515625" style="0" customWidth="1"/>
    <col min="7" max="7" width="8.7109375" style="0" customWidth="1"/>
  </cols>
  <sheetData>
    <row r="1" spans="2:9" s="5" customFormat="1" ht="15">
      <c r="B1" s="9"/>
      <c r="C1" s="9"/>
      <c r="D1" s="9"/>
      <c r="E1" s="9"/>
      <c r="F1" s="9"/>
      <c r="G1" s="9"/>
      <c r="H1" s="9"/>
      <c r="I1" s="9"/>
    </row>
    <row r="2" spans="1:14" s="5" customFormat="1" ht="15.75">
      <c r="A2" s="216" t="s">
        <v>20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s="5" customFormat="1" ht="15.75">
      <c r="A3" s="216" t="s">
        <v>28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s="5" customFormat="1" ht="30.75" customHeight="1">
      <c r="A4" s="215" t="s">
        <v>145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2:9" s="5" customFormat="1" ht="15">
      <c r="B5" s="9"/>
      <c r="C5" s="9"/>
      <c r="D5" s="9"/>
      <c r="E5" s="9"/>
      <c r="F5" s="9"/>
      <c r="G5" s="9"/>
      <c r="H5" s="9"/>
      <c r="I5" s="9"/>
    </row>
    <row r="6" spans="1:14" s="5" customFormat="1" ht="12.75" customHeight="1">
      <c r="A6" s="218"/>
      <c r="B6" s="219"/>
      <c r="C6" s="220" t="s">
        <v>1</v>
      </c>
      <c r="D6" s="221"/>
      <c r="E6" s="222"/>
      <c r="F6" s="220" t="s">
        <v>5</v>
      </c>
      <c r="G6" s="198" t="s">
        <v>7</v>
      </c>
      <c r="H6" s="198"/>
      <c r="I6" s="198"/>
      <c r="J6" s="198"/>
      <c r="K6" s="198" t="s">
        <v>6</v>
      </c>
      <c r="L6" s="198"/>
      <c r="M6" s="198"/>
      <c r="N6" s="198"/>
    </row>
    <row r="7" spans="1:14" s="5" customFormat="1" ht="15">
      <c r="A7" s="219"/>
      <c r="B7" s="219"/>
      <c r="C7" s="223"/>
      <c r="D7" s="224"/>
      <c r="E7" s="225"/>
      <c r="F7" s="226"/>
      <c r="G7" s="198"/>
      <c r="H7" s="198"/>
      <c r="I7" s="198"/>
      <c r="J7" s="198"/>
      <c r="K7" s="198"/>
      <c r="L7" s="198"/>
      <c r="M7" s="198"/>
      <c r="N7" s="198"/>
    </row>
    <row r="8" spans="1:14" s="5" customFormat="1" ht="16.5">
      <c r="A8" s="219"/>
      <c r="B8" s="219"/>
      <c r="C8" s="12" t="s">
        <v>2</v>
      </c>
      <c r="D8" s="12" t="s">
        <v>3</v>
      </c>
      <c r="E8" s="12" t="s">
        <v>4</v>
      </c>
      <c r="F8" s="223"/>
      <c r="G8" s="12" t="s">
        <v>23</v>
      </c>
      <c r="H8" s="12" t="s">
        <v>8</v>
      </c>
      <c r="I8" s="12" t="s">
        <v>16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</row>
    <row r="9" spans="1:14" s="5" customFormat="1" ht="30.75" customHeight="1">
      <c r="A9" s="213" t="s">
        <v>50</v>
      </c>
      <c r="B9" s="214"/>
      <c r="C9" s="96">
        <v>24.48</v>
      </c>
      <c r="D9" s="96">
        <v>23.04</v>
      </c>
      <c r="E9" s="96">
        <v>99.91</v>
      </c>
      <c r="F9" s="35">
        <v>694.43</v>
      </c>
      <c r="G9" s="35">
        <f>('День 1,2'!H14+'День 1,2'!H30+'День 3,4'!H13+'День 3,4'!H27+'День 5,6'!H14+'День 5,6'!H30+'День 7,8'!H15+'День 7,8'!H31+'День 9,10'!H12+'День 9,10'!H28)/10</f>
        <v>0.36214</v>
      </c>
      <c r="H9" s="35">
        <f>('День 1,2'!I14+'День 1,2'!I30+'День 3,4'!I13+'День 3,4'!I27+'День 5,6'!I14+'День 5,6'!I30+'День 7,8'!I15+'День 7,8'!I31+'День 9,10'!I12+'День 9,10'!I28)/10</f>
        <v>36.42</v>
      </c>
      <c r="I9" s="35">
        <f>('День 1,2'!J14+'День 1,2'!J30+'День 3,4'!J13+'День 3,4'!J27+'День 5,6'!J14+'День 5,6'!J30+'День 7,8'!J15+'День 7,8'!J31+'День 9,10'!J12+'День 9,10'!J28)/10</f>
        <v>4.5415</v>
      </c>
      <c r="J9" s="35">
        <f>('День 1,2'!K14+'День 1,2'!K30+'День 3,4'!K13+'День 3,4'!K27+'День 5,6'!K14+'День 5,6'!K30+'День 7,8'!K15+'День 7,8'!K31+'День 9,10'!K12+'День 9,10'!K28)/10</f>
        <v>3.3649999999999998</v>
      </c>
      <c r="K9" s="35">
        <f>('День 1,2'!L14+'День 1,2'!L30+'День 3,4'!L13+'День 3,4'!L27+'День 5,6'!L14+'День 5,6'!L30+'День 7,8'!L15+'День 7,8'!L31+'День 9,10'!L12+'День 9,10'!L28)/10</f>
        <v>259.68499999999995</v>
      </c>
      <c r="L9" s="35">
        <f>('День 1,2'!M14+'День 1,2'!M30+'День 3,4'!M13+'День 3,4'!M27+'День 5,6'!M14+'День 5,6'!M30+'День 7,8'!M15+'День 7,8'!M31+'День 9,10'!M12+'День 9,10'!M28)/10</f>
        <v>432.854</v>
      </c>
      <c r="M9" s="35">
        <f>('День 1,2'!N14+'День 1,2'!N30+'День 3,4'!N13+'День 3,4'!N27+'День 5,6'!N14+'День 5,6'!N30+'День 7,8'!N15+'День 7,8'!N31+'День 9,10'!N12+'День 9,10'!N28)/10</f>
        <v>107.585</v>
      </c>
      <c r="N9" s="35">
        <f>('День 1,2'!O14+'День 1,2'!O30+'День 3,4'!O13+'День 3,4'!O27+'День 5,6'!O14+'День 5,6'!O30+'День 7,8'!O15+'День 7,8'!O31+'День 9,10'!O12+'День 9,10'!O28)/10</f>
        <v>5.8378</v>
      </c>
    </row>
    <row r="10" spans="1:14" s="5" customFormat="1" ht="29.25" customHeight="1">
      <c r="A10" s="213" t="s">
        <v>96</v>
      </c>
      <c r="B10" s="214"/>
      <c r="C10" s="35">
        <f>C9/D9</f>
        <v>1.0625</v>
      </c>
      <c r="D10" s="35">
        <v>1</v>
      </c>
      <c r="E10" s="35">
        <f>E9/D9</f>
        <v>4.336371527777778</v>
      </c>
      <c r="F10" s="45"/>
      <c r="G10" s="127"/>
      <c r="H10" s="127"/>
      <c r="I10" s="39"/>
      <c r="J10" s="127"/>
      <c r="K10" s="128"/>
      <c r="L10" s="128"/>
      <c r="M10" s="128"/>
      <c r="N10" s="128"/>
    </row>
    <row r="11" spans="1:10" ht="15">
      <c r="A11" s="217"/>
      <c r="B11" s="217"/>
      <c r="C11" s="217"/>
      <c r="D11" s="217"/>
      <c r="E11" s="217"/>
      <c r="F11" s="217"/>
      <c r="H11" s="211"/>
      <c r="I11" s="211"/>
      <c r="J11" s="211"/>
    </row>
    <row r="12" spans="1:6" s="5" customFormat="1" ht="34.5" customHeight="1">
      <c r="A12" s="212"/>
      <c r="B12" s="212"/>
      <c r="C12" s="212"/>
      <c r="D12" s="212"/>
      <c r="E12" s="212"/>
      <c r="F12" s="212"/>
    </row>
    <row r="13" spans="1:6" s="5" customFormat="1" ht="33" customHeight="1">
      <c r="A13" s="212"/>
      <c r="B13" s="212"/>
      <c r="C13" s="212"/>
      <c r="D13" s="212"/>
      <c r="E13" s="212"/>
      <c r="F13" s="212"/>
    </row>
    <row r="14" spans="1:6" s="5" customFormat="1" ht="15">
      <c r="A14" s="27"/>
      <c r="B14" s="27"/>
      <c r="C14" s="27"/>
      <c r="D14" s="27"/>
      <c r="E14" s="27"/>
      <c r="F14" s="27"/>
    </row>
    <row r="15" spans="1:6" s="5" customFormat="1" ht="45.75" customHeight="1">
      <c r="A15" s="212"/>
      <c r="B15" s="212"/>
      <c r="C15" s="212"/>
      <c r="D15" s="212"/>
      <c r="E15" s="212"/>
      <c r="F15" s="212"/>
    </row>
    <row r="16" spans="1:6" s="5" customFormat="1" ht="15">
      <c r="A16" s="27"/>
      <c r="B16" s="27"/>
      <c r="C16" s="27"/>
      <c r="D16" s="27"/>
      <c r="E16" s="27"/>
      <c r="F16" s="27"/>
    </row>
    <row r="17" spans="1:6" s="5" customFormat="1" ht="45.75" customHeight="1">
      <c r="A17" s="212"/>
      <c r="B17" s="212"/>
      <c r="C17" s="212"/>
      <c r="D17" s="212"/>
      <c r="E17" s="212"/>
      <c r="F17" s="212"/>
    </row>
    <row r="18" spans="1:6" s="5" customFormat="1" ht="15" customHeight="1">
      <c r="A18" s="27"/>
      <c r="B18" s="27"/>
      <c r="C18" s="27"/>
      <c r="D18" s="27"/>
      <c r="E18" s="27"/>
      <c r="F18" s="27"/>
    </row>
    <row r="19" spans="1:6" s="5" customFormat="1" ht="48" customHeight="1">
      <c r="A19" s="212"/>
      <c r="B19" s="212"/>
      <c r="C19" s="212"/>
      <c r="D19" s="212"/>
      <c r="E19" s="212"/>
      <c r="F19" s="212"/>
    </row>
  </sheetData>
  <sheetProtection/>
  <mergeCells count="17">
    <mergeCell ref="G6:J7"/>
    <mergeCell ref="K6:N7"/>
    <mergeCell ref="A4:N4"/>
    <mergeCell ref="A3:N3"/>
    <mergeCell ref="A2:N2"/>
    <mergeCell ref="A17:F17"/>
    <mergeCell ref="A11:F11"/>
    <mergeCell ref="A6:B8"/>
    <mergeCell ref="C6:E7"/>
    <mergeCell ref="F6:F8"/>
    <mergeCell ref="H11:J11"/>
    <mergeCell ref="A19:F19"/>
    <mergeCell ref="A9:B9"/>
    <mergeCell ref="A10:B10"/>
    <mergeCell ref="A12:F12"/>
    <mergeCell ref="A13:F13"/>
    <mergeCell ref="A15:F1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9.00390625" style="0" customWidth="1"/>
  </cols>
  <sheetData>
    <row r="1" spans="1:11" s="133" customFormat="1" ht="12.75">
      <c r="A1" s="228" t="s">
        <v>102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="132" customFormat="1" ht="12.75"/>
    <row r="3" spans="1:11" s="132" customFormat="1" ht="12.75">
      <c r="A3" s="227" t="s">
        <v>100</v>
      </c>
      <c r="B3" s="227" t="s">
        <v>101</v>
      </c>
      <c r="C3" s="227"/>
      <c r="D3" s="227"/>
      <c r="E3" s="227"/>
      <c r="F3" s="227"/>
      <c r="G3" s="227"/>
      <c r="H3" s="227"/>
      <c r="I3" s="227"/>
      <c r="J3" s="227"/>
      <c r="K3" s="227"/>
    </row>
    <row r="4" spans="1:11" s="132" customFormat="1" ht="12.75">
      <c r="A4" s="227"/>
      <c r="B4" s="134">
        <v>1</v>
      </c>
      <c r="C4" s="134">
        <v>2</v>
      </c>
      <c r="D4" s="134">
        <v>3</v>
      </c>
      <c r="E4" s="134">
        <v>4</v>
      </c>
      <c r="F4" s="134">
        <v>5</v>
      </c>
      <c r="G4" s="134">
        <v>6</v>
      </c>
      <c r="H4" s="134">
        <v>7</v>
      </c>
      <c r="I4" s="134">
        <v>8</v>
      </c>
      <c r="J4" s="134">
        <v>9</v>
      </c>
      <c r="K4" s="134">
        <v>10</v>
      </c>
    </row>
    <row r="5" spans="1:11" s="132" customFormat="1" ht="12.75">
      <c r="A5" s="136" t="s">
        <v>106</v>
      </c>
      <c r="B5" s="134" t="s">
        <v>143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1:11" s="132" customFormat="1" ht="12.75">
      <c r="A6" s="182" t="s">
        <v>122</v>
      </c>
      <c r="B6" s="134" t="s">
        <v>143</v>
      </c>
      <c r="C6" s="134"/>
      <c r="D6" s="134"/>
      <c r="E6" s="134"/>
      <c r="F6" s="134"/>
      <c r="G6" s="134"/>
      <c r="H6" s="134"/>
      <c r="I6" s="134"/>
      <c r="J6" s="134"/>
      <c r="K6" s="134" t="s">
        <v>143</v>
      </c>
    </row>
    <row r="7" spans="1:11" s="132" customFormat="1" ht="12.75">
      <c r="A7" s="182" t="s">
        <v>104</v>
      </c>
      <c r="B7" s="134" t="s">
        <v>143</v>
      </c>
      <c r="C7" s="134"/>
      <c r="D7" s="134"/>
      <c r="E7" s="134"/>
      <c r="F7" s="134"/>
      <c r="G7" s="134"/>
      <c r="H7" s="134"/>
      <c r="I7" s="134"/>
      <c r="J7" s="134"/>
      <c r="K7" s="134"/>
    </row>
    <row r="8" spans="1:11" s="132" customFormat="1" ht="12.75">
      <c r="A8" s="183" t="s">
        <v>46</v>
      </c>
      <c r="B8" s="134" t="s">
        <v>143</v>
      </c>
      <c r="C8" s="134"/>
      <c r="D8" s="134"/>
      <c r="E8" s="134"/>
      <c r="F8" s="134"/>
      <c r="G8" s="134"/>
      <c r="H8" s="134"/>
      <c r="I8" s="134"/>
      <c r="J8" s="134"/>
      <c r="K8" s="134"/>
    </row>
    <row r="9" spans="1:11" s="132" customFormat="1" ht="12.75">
      <c r="A9" s="184" t="s">
        <v>110</v>
      </c>
      <c r="B9" s="134"/>
      <c r="C9" s="134" t="s">
        <v>143</v>
      </c>
      <c r="D9" s="134"/>
      <c r="E9" s="134"/>
      <c r="F9" s="134"/>
      <c r="G9" s="134"/>
      <c r="H9" s="134"/>
      <c r="I9" s="134" t="s">
        <v>143</v>
      </c>
      <c r="J9" s="134"/>
      <c r="K9" s="134"/>
    </row>
    <row r="10" spans="1:11" s="132" customFormat="1" ht="12.75">
      <c r="A10" s="185" t="s">
        <v>131</v>
      </c>
      <c r="B10" s="134"/>
      <c r="C10" s="134" t="s">
        <v>143</v>
      </c>
      <c r="D10" s="134"/>
      <c r="E10" s="134"/>
      <c r="F10" s="134"/>
      <c r="G10" s="134"/>
      <c r="H10" s="134"/>
      <c r="I10" s="134"/>
      <c r="J10" s="134"/>
      <c r="K10" s="134"/>
    </row>
    <row r="11" spans="1:11" s="132" customFormat="1" ht="12.75">
      <c r="A11" s="135" t="s">
        <v>89</v>
      </c>
      <c r="B11" s="134"/>
      <c r="C11" s="134" t="s">
        <v>143</v>
      </c>
      <c r="D11" s="134"/>
      <c r="E11" s="134"/>
      <c r="F11" s="134"/>
      <c r="G11" s="134"/>
      <c r="H11" s="134" t="s">
        <v>143</v>
      </c>
      <c r="I11" s="134"/>
      <c r="J11" s="134"/>
      <c r="K11" s="134"/>
    </row>
    <row r="12" spans="1:11" s="132" customFormat="1" ht="12.75">
      <c r="A12" s="136" t="s">
        <v>48</v>
      </c>
      <c r="B12" s="134"/>
      <c r="C12" s="134" t="s">
        <v>143</v>
      </c>
      <c r="D12" s="134"/>
      <c r="E12" s="134"/>
      <c r="F12" s="134"/>
      <c r="G12" s="134"/>
      <c r="H12" s="134"/>
      <c r="I12" s="134" t="s">
        <v>143</v>
      </c>
      <c r="J12" s="134"/>
      <c r="K12" s="134"/>
    </row>
    <row r="13" spans="1:11" s="132" customFormat="1" ht="12.75">
      <c r="A13" s="185" t="s">
        <v>107</v>
      </c>
      <c r="B13" s="134"/>
      <c r="C13" s="134"/>
      <c r="D13" s="134" t="s">
        <v>143</v>
      </c>
      <c r="E13" s="134"/>
      <c r="F13" s="134"/>
      <c r="G13" s="134" t="s">
        <v>143</v>
      </c>
      <c r="H13" s="134"/>
      <c r="I13" s="134"/>
      <c r="J13" s="134"/>
      <c r="K13" s="134"/>
    </row>
    <row r="14" spans="1:11" s="132" customFormat="1" ht="12.75">
      <c r="A14" s="186" t="s">
        <v>121</v>
      </c>
      <c r="B14" s="134"/>
      <c r="C14" s="134"/>
      <c r="D14" s="134" t="s">
        <v>143</v>
      </c>
      <c r="E14" s="134"/>
      <c r="F14" s="134"/>
      <c r="G14" s="134"/>
      <c r="H14" s="134"/>
      <c r="I14" s="134"/>
      <c r="J14" s="134"/>
      <c r="K14" s="134"/>
    </row>
    <row r="15" spans="1:11" s="132" customFormat="1" ht="12.75">
      <c r="A15" s="136" t="s">
        <v>116</v>
      </c>
      <c r="B15" s="134"/>
      <c r="C15" s="134"/>
      <c r="D15" s="134" t="s">
        <v>143</v>
      </c>
      <c r="E15" s="134"/>
      <c r="F15" s="134"/>
      <c r="G15" s="134"/>
      <c r="H15" s="134"/>
      <c r="I15" s="134"/>
      <c r="J15" s="134"/>
      <c r="K15" s="134"/>
    </row>
    <row r="16" spans="1:11" s="132" customFormat="1" ht="18.75" customHeight="1">
      <c r="A16" s="138" t="s">
        <v>91</v>
      </c>
      <c r="B16" s="134"/>
      <c r="C16" s="134"/>
      <c r="D16" s="134" t="s">
        <v>143</v>
      </c>
      <c r="E16" s="134"/>
      <c r="F16" s="134"/>
      <c r="G16" s="134"/>
      <c r="H16" s="134"/>
      <c r="I16" s="134"/>
      <c r="J16" s="134"/>
      <c r="K16" s="134"/>
    </row>
    <row r="17" spans="1:11" s="132" customFormat="1" ht="12.75">
      <c r="A17" s="187" t="s">
        <v>115</v>
      </c>
      <c r="B17" s="134"/>
      <c r="C17" s="134"/>
      <c r="D17" s="134"/>
      <c r="E17" s="134" t="s">
        <v>143</v>
      </c>
      <c r="F17" s="134"/>
      <c r="G17" s="134"/>
      <c r="H17" s="134" t="s">
        <v>143</v>
      </c>
      <c r="I17" s="134"/>
      <c r="J17" s="134"/>
      <c r="K17" s="134"/>
    </row>
    <row r="18" spans="1:11" s="132" customFormat="1" ht="12.75">
      <c r="A18" s="185" t="s">
        <v>119</v>
      </c>
      <c r="B18" s="134"/>
      <c r="C18" s="134"/>
      <c r="D18" s="134"/>
      <c r="E18" s="134" t="s">
        <v>143</v>
      </c>
      <c r="F18" s="134"/>
      <c r="G18" s="134"/>
      <c r="H18" s="134"/>
      <c r="I18" s="134"/>
      <c r="J18" s="134"/>
      <c r="K18" s="134"/>
    </row>
    <row r="19" spans="1:11" s="132" customFormat="1" ht="12.75">
      <c r="A19" s="129" t="s">
        <v>92</v>
      </c>
      <c r="B19" s="134"/>
      <c r="C19" s="134"/>
      <c r="D19" s="134"/>
      <c r="E19" s="134" t="s">
        <v>143</v>
      </c>
      <c r="F19" s="134"/>
      <c r="G19" s="134"/>
      <c r="H19" s="134"/>
      <c r="I19" s="134"/>
      <c r="J19" s="134"/>
      <c r="K19" s="134"/>
    </row>
    <row r="20" spans="1:11" s="132" customFormat="1" ht="12.75">
      <c r="A20" s="187" t="s">
        <v>118</v>
      </c>
      <c r="B20" s="134"/>
      <c r="C20" s="134"/>
      <c r="D20" s="134"/>
      <c r="E20" s="134"/>
      <c r="F20" s="134" t="s">
        <v>143</v>
      </c>
      <c r="G20" s="134"/>
      <c r="H20" s="134"/>
      <c r="I20" s="134"/>
      <c r="J20" s="134"/>
      <c r="K20" s="134" t="s">
        <v>143</v>
      </c>
    </row>
    <row r="21" spans="1:11" s="132" customFormat="1" ht="12.75">
      <c r="A21" s="188" t="s">
        <v>124</v>
      </c>
      <c r="B21" s="134"/>
      <c r="C21" s="134"/>
      <c r="D21" s="134"/>
      <c r="E21" s="134"/>
      <c r="F21" s="134" t="s">
        <v>143</v>
      </c>
      <c r="G21" s="134"/>
      <c r="H21" s="134"/>
      <c r="I21" s="134"/>
      <c r="J21" s="134"/>
      <c r="K21" s="134"/>
    </row>
    <row r="22" spans="1:11" s="132" customFormat="1" ht="25.5">
      <c r="A22" s="185" t="s">
        <v>53</v>
      </c>
      <c r="B22" s="134"/>
      <c r="C22" s="134"/>
      <c r="D22" s="134"/>
      <c r="E22" s="134"/>
      <c r="F22" s="134" t="s">
        <v>143</v>
      </c>
      <c r="G22" s="134"/>
      <c r="H22" s="134"/>
      <c r="I22" s="134"/>
      <c r="J22" s="134"/>
      <c r="K22" s="134"/>
    </row>
    <row r="23" spans="1:11" s="132" customFormat="1" ht="12.75">
      <c r="A23" s="185" t="s">
        <v>126</v>
      </c>
      <c r="B23" s="134"/>
      <c r="C23" s="134"/>
      <c r="D23" s="134"/>
      <c r="E23" s="134"/>
      <c r="F23" s="134"/>
      <c r="G23" s="134" t="s">
        <v>143</v>
      </c>
      <c r="H23" s="134"/>
      <c r="I23" s="134"/>
      <c r="J23" s="134"/>
      <c r="K23" s="134"/>
    </row>
    <row r="24" spans="1:11" s="132" customFormat="1" ht="12.75">
      <c r="A24" s="136" t="s">
        <v>128</v>
      </c>
      <c r="B24" s="134"/>
      <c r="C24" s="134"/>
      <c r="D24" s="134"/>
      <c r="E24" s="134"/>
      <c r="F24" s="134"/>
      <c r="G24" s="134" t="s">
        <v>143</v>
      </c>
      <c r="H24" s="134"/>
      <c r="I24" s="134"/>
      <c r="J24" s="134"/>
      <c r="K24" s="134"/>
    </row>
    <row r="25" spans="1:11" s="132" customFormat="1" ht="12.75">
      <c r="A25" s="136" t="s">
        <v>49</v>
      </c>
      <c r="B25" s="134"/>
      <c r="C25" s="134"/>
      <c r="D25" s="134"/>
      <c r="E25" s="134"/>
      <c r="F25" s="134"/>
      <c r="G25" s="134" t="s">
        <v>143</v>
      </c>
      <c r="H25" s="134"/>
      <c r="I25" s="134"/>
      <c r="J25" s="134"/>
      <c r="K25" s="134"/>
    </row>
    <row r="26" spans="1:11" s="132" customFormat="1" ht="12.75">
      <c r="A26" s="129" t="s">
        <v>98</v>
      </c>
      <c r="B26" s="134"/>
      <c r="C26" s="134"/>
      <c r="D26" s="134"/>
      <c r="E26" s="134"/>
      <c r="F26" s="134"/>
      <c r="G26" s="134"/>
      <c r="H26" s="134" t="s">
        <v>143</v>
      </c>
      <c r="I26" s="134"/>
      <c r="J26" s="134"/>
      <c r="K26" s="134"/>
    </row>
    <row r="27" spans="1:11" s="132" customFormat="1" ht="12.75">
      <c r="A27" s="129" t="s">
        <v>47</v>
      </c>
      <c r="B27" s="134"/>
      <c r="C27" s="134"/>
      <c r="D27" s="134"/>
      <c r="E27" s="134"/>
      <c r="F27" s="134"/>
      <c r="G27" s="134"/>
      <c r="H27" s="134" t="s">
        <v>143</v>
      </c>
      <c r="I27" s="134"/>
      <c r="J27" s="134"/>
      <c r="K27" s="134"/>
    </row>
    <row r="28" spans="1:11" s="132" customFormat="1" ht="12.75">
      <c r="A28" s="137" t="s">
        <v>129</v>
      </c>
      <c r="B28" s="134"/>
      <c r="C28" s="134"/>
      <c r="D28" s="134"/>
      <c r="E28" s="134"/>
      <c r="F28" s="134"/>
      <c r="G28" s="134"/>
      <c r="H28" s="134"/>
      <c r="I28" s="134" t="s">
        <v>143</v>
      </c>
      <c r="J28" s="134"/>
      <c r="K28" s="134"/>
    </row>
    <row r="29" spans="1:11" s="132" customFormat="1" ht="12.75">
      <c r="A29" s="186" t="s">
        <v>127</v>
      </c>
      <c r="B29" s="134"/>
      <c r="C29" s="134"/>
      <c r="D29" s="134"/>
      <c r="E29" s="134"/>
      <c r="F29" s="134"/>
      <c r="G29" s="134"/>
      <c r="H29" s="134"/>
      <c r="I29" s="134" t="s">
        <v>143</v>
      </c>
      <c r="J29" s="134"/>
      <c r="K29" s="134"/>
    </row>
    <row r="30" spans="1:11" s="132" customFormat="1" ht="12.75">
      <c r="A30" s="185" t="s">
        <v>136</v>
      </c>
      <c r="B30" s="134"/>
      <c r="C30" s="134"/>
      <c r="D30" s="134"/>
      <c r="E30" s="134"/>
      <c r="F30" s="134"/>
      <c r="G30" s="134"/>
      <c r="H30" s="134"/>
      <c r="I30" s="134"/>
      <c r="J30" s="134" t="s">
        <v>143</v>
      </c>
      <c r="K30" s="134"/>
    </row>
    <row r="31" spans="1:11" s="132" customFormat="1" ht="12.75">
      <c r="A31" s="189" t="s">
        <v>117</v>
      </c>
      <c r="B31" s="134"/>
      <c r="C31" s="134"/>
      <c r="D31" s="134"/>
      <c r="E31" s="134"/>
      <c r="F31" s="134"/>
      <c r="G31" s="134"/>
      <c r="H31" s="134"/>
      <c r="I31" s="134"/>
      <c r="J31" s="134" t="s">
        <v>143</v>
      </c>
      <c r="K31" s="134"/>
    </row>
    <row r="32" spans="1:11" s="132" customFormat="1" ht="12.75">
      <c r="A32" s="167" t="s">
        <v>135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 t="s">
        <v>143</v>
      </c>
    </row>
    <row r="33" spans="1:11" s="132" customFormat="1" ht="12.75">
      <c r="A33" s="136" t="s">
        <v>134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 t="s">
        <v>143</v>
      </c>
    </row>
    <row r="34" s="131" customFormat="1" ht="12.75"/>
    <row r="35" s="131" customFormat="1" ht="12.75"/>
    <row r="36" s="131" customFormat="1" ht="12.75"/>
    <row r="37" s="131" customFormat="1" ht="12.75"/>
    <row r="38" s="131" customFormat="1" ht="12.75"/>
    <row r="39" s="131" customFormat="1" ht="12.75"/>
    <row r="40" s="131" customFormat="1" ht="12.75"/>
    <row r="41" s="131" customFormat="1" ht="12.75"/>
    <row r="42" s="131" customFormat="1" ht="12.75"/>
    <row r="43" s="131" customFormat="1" ht="12.75"/>
    <row r="44" s="131" customFormat="1" ht="12.75"/>
    <row r="45" s="131" customFormat="1" ht="12.75"/>
    <row r="46" s="131" customFormat="1" ht="12.75"/>
    <row r="47" s="131" customFormat="1" ht="12.75"/>
    <row r="48" s="131" customFormat="1" ht="12.75"/>
    <row r="49" s="131" customFormat="1" ht="12.75"/>
    <row r="50" s="131" customFormat="1" ht="12.75"/>
    <row r="51" s="131" customFormat="1" ht="12.75"/>
    <row r="52" s="131" customFormat="1" ht="12.75"/>
    <row r="53" s="131" customFormat="1" ht="12.75"/>
    <row r="54" s="131" customFormat="1" ht="12.75"/>
    <row r="55" s="131" customFormat="1" ht="12.75"/>
    <row r="56" s="131" customFormat="1" ht="12.75"/>
    <row r="57" s="131" customFormat="1" ht="12.75"/>
    <row r="58" s="131" customFormat="1" ht="12.75"/>
    <row r="59" s="131" customFormat="1" ht="12.75"/>
    <row r="60" s="131" customFormat="1" ht="12.75"/>
    <row r="61" s="131" customFormat="1" ht="12.75"/>
    <row r="62" s="131" customFormat="1" ht="12.75"/>
    <row r="63" s="131" customFormat="1" ht="12.75"/>
    <row r="64" s="131" customFormat="1" ht="12.75"/>
    <row r="65" s="131" customFormat="1" ht="12.75"/>
    <row r="66" s="131" customFormat="1" ht="12.75"/>
    <row r="67" s="131" customFormat="1" ht="12.75"/>
    <row r="68" s="131" customFormat="1" ht="12.75"/>
    <row r="69" s="131" customFormat="1" ht="12.75"/>
    <row r="70" s="131" customFormat="1" ht="12.75"/>
    <row r="71" s="131" customFormat="1" ht="12.75"/>
    <row r="72" s="131" customFormat="1" ht="12.75"/>
    <row r="73" s="131" customFormat="1" ht="12.75"/>
    <row r="74" s="131" customFormat="1" ht="12.75"/>
    <row r="75" s="131" customFormat="1" ht="12.75"/>
    <row r="76" s="131" customFormat="1" ht="12.75"/>
    <row r="77" s="131" customFormat="1" ht="12.75"/>
    <row r="78" s="131" customFormat="1" ht="12.75"/>
    <row r="79" s="131" customFormat="1" ht="12.75"/>
    <row r="80" s="131" customFormat="1" ht="12.75"/>
    <row r="81" s="131" customFormat="1" ht="12.75"/>
    <row r="82" s="131" customFormat="1" ht="12.75"/>
    <row r="83" s="131" customFormat="1" ht="12.75"/>
    <row r="84" s="131" customFormat="1" ht="12.75"/>
    <row r="85" s="131" customFormat="1" ht="12.75"/>
    <row r="86" s="131" customFormat="1" ht="12.75"/>
    <row r="87" s="131" customFormat="1" ht="12.75"/>
    <row r="88" s="131" customFormat="1" ht="12.75"/>
    <row r="89" s="131" customFormat="1" ht="12.75"/>
    <row r="90" s="131" customFormat="1" ht="12.75"/>
    <row r="91" s="131" customFormat="1" ht="12.75"/>
    <row r="92" s="131" customFormat="1" ht="12.75"/>
    <row r="93" s="131" customFormat="1" ht="12.75"/>
    <row r="94" s="131" customFormat="1" ht="12.75"/>
    <row r="95" s="131" customFormat="1" ht="12.75"/>
    <row r="96" s="131" customFormat="1" ht="12.75"/>
    <row r="97" s="131" customFormat="1" ht="12.75"/>
    <row r="98" s="131" customFormat="1" ht="12.75"/>
    <row r="99" s="131" customFormat="1" ht="12.75"/>
    <row r="100" s="131" customFormat="1" ht="12.75"/>
    <row r="101" s="131" customFormat="1" ht="12.75"/>
    <row r="102" s="131" customFormat="1" ht="12.75"/>
    <row r="103" s="131" customFormat="1" ht="12.75"/>
    <row r="104" s="131" customFormat="1" ht="12.75"/>
    <row r="105" s="131" customFormat="1" ht="12.75"/>
    <row r="106" s="131" customFormat="1" ht="12.75"/>
    <row r="107" s="131" customFormat="1" ht="12.75"/>
    <row r="108" s="131" customFormat="1" ht="12.75"/>
    <row r="109" s="131" customFormat="1" ht="12.75"/>
    <row r="110" s="131" customFormat="1" ht="12.75"/>
    <row r="111" s="131" customFormat="1" ht="12.75"/>
    <row r="112" s="131" customFormat="1" ht="12.75"/>
    <row r="113" s="131" customFormat="1" ht="12.75"/>
    <row r="114" s="131" customFormat="1" ht="12.75"/>
    <row r="115" s="131" customFormat="1" ht="12.75"/>
    <row r="116" s="131" customFormat="1" ht="12.75"/>
    <row r="117" s="131" customFormat="1" ht="12.75"/>
    <row r="118" s="131" customFormat="1" ht="12.75"/>
    <row r="119" s="131" customFormat="1" ht="12.75"/>
    <row r="120" s="131" customFormat="1" ht="12.75"/>
    <row r="121" s="131" customFormat="1" ht="12.75"/>
    <row r="122" s="131" customFormat="1" ht="12.75"/>
    <row r="123" s="131" customFormat="1" ht="12.75"/>
    <row r="124" s="131" customFormat="1" ht="12.75"/>
    <row r="125" s="131" customFormat="1" ht="12.75"/>
    <row r="126" s="131" customFormat="1" ht="12.75"/>
    <row r="127" s="131" customFormat="1" ht="12.75"/>
    <row r="128" s="131" customFormat="1" ht="12.75"/>
    <row r="129" s="131" customFormat="1" ht="12.75"/>
    <row r="130" s="131" customFormat="1" ht="12.75"/>
    <row r="131" s="131" customFormat="1" ht="12.75"/>
    <row r="132" s="131" customFormat="1" ht="12.75"/>
    <row r="133" s="131" customFormat="1" ht="12.75"/>
    <row r="134" s="131" customFormat="1" ht="12.75"/>
    <row r="135" s="131" customFormat="1" ht="12.75"/>
    <row r="136" s="131" customFormat="1" ht="12.75"/>
    <row r="137" s="131" customFormat="1" ht="12.75"/>
    <row r="138" s="131" customFormat="1" ht="12.75"/>
    <row r="139" s="131" customFormat="1" ht="12.75"/>
    <row r="140" s="131" customFormat="1" ht="12.75"/>
    <row r="141" s="131" customFormat="1" ht="12.75"/>
    <row r="142" s="131" customFormat="1" ht="12.75"/>
    <row r="143" s="131" customFormat="1" ht="12.75"/>
    <row r="144" s="131" customFormat="1" ht="12.75"/>
    <row r="145" s="131" customFormat="1" ht="12.75"/>
    <row r="146" s="131" customFormat="1" ht="12.75"/>
    <row r="147" s="131" customFormat="1" ht="12.75"/>
    <row r="148" s="131" customFormat="1" ht="12.75"/>
  </sheetData>
  <sheetProtection/>
  <mergeCells count="3">
    <mergeCell ref="A3:A4"/>
    <mergeCell ref="B3:K3"/>
    <mergeCell ref="A1:K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zoomScalePageLayoutView="0" workbookViewId="0" topLeftCell="A1">
      <pane xSplit="8" ySplit="11" topLeftCell="P69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R99" sqref="R99"/>
    </sheetView>
  </sheetViews>
  <sheetFormatPr defaultColWidth="9.140625" defaultRowHeight="12.75"/>
  <cols>
    <col min="1" max="1" width="8.28125" style="0" customWidth="1"/>
    <col min="2" max="2" width="30.00390625" style="43" customWidth="1"/>
    <col min="3" max="4" width="8.00390625" style="0" customWidth="1"/>
    <col min="5" max="9" width="8.7109375" style="0" customWidth="1"/>
    <col min="10" max="10" width="7.57421875" style="0" customWidth="1"/>
    <col min="11" max="12" width="8.7109375" style="0" customWidth="1"/>
    <col min="13" max="13" width="7.00390625" style="0" customWidth="1"/>
    <col min="14" max="14" width="7.57421875" style="0" customWidth="1"/>
    <col min="15" max="15" width="8.7109375" style="0" customWidth="1"/>
    <col min="16" max="16" width="7.421875" style="0" customWidth="1"/>
    <col min="17" max="17" width="6.8515625" style="0" customWidth="1"/>
    <col min="18" max="19" width="8.7109375" style="0" customWidth="1"/>
    <col min="20" max="20" width="6.8515625" style="0" customWidth="1"/>
    <col min="21" max="21" width="7.140625" style="0" customWidth="1"/>
    <col min="22" max="22" width="7.28125" style="0" customWidth="1"/>
    <col min="23" max="24" width="8.7109375" style="0" customWidth="1"/>
    <col min="25" max="25" width="7.00390625" style="0" customWidth="1"/>
    <col min="26" max="26" width="7.57421875" style="0" customWidth="1"/>
    <col min="27" max="27" width="8.7109375" style="0" customWidth="1"/>
    <col min="28" max="28" width="7.140625" style="0" customWidth="1"/>
    <col min="29" max="30" width="8.7109375" style="0" customWidth="1"/>
    <col min="31" max="31" width="8.00390625" style="0" customWidth="1"/>
    <col min="32" max="32" width="8.7109375" style="0" customWidth="1"/>
    <col min="33" max="33" width="8.7109375" style="26" customWidth="1"/>
  </cols>
  <sheetData>
    <row r="1" spans="1:33" s="50" customFormat="1" ht="33.75">
      <c r="A1" s="46" t="s">
        <v>54</v>
      </c>
      <c r="B1" s="47" t="s">
        <v>55</v>
      </c>
      <c r="C1" s="48" t="s">
        <v>56</v>
      </c>
      <c r="D1" s="49" t="s">
        <v>57</v>
      </c>
      <c r="E1" s="49" t="s">
        <v>58</v>
      </c>
      <c r="F1" s="49" t="s">
        <v>59</v>
      </c>
      <c r="G1" s="49" t="s">
        <v>60</v>
      </c>
      <c r="H1" s="49" t="s">
        <v>61</v>
      </c>
      <c r="I1" s="49" t="s">
        <v>62</v>
      </c>
      <c r="J1" s="49" t="s">
        <v>63</v>
      </c>
      <c r="K1" s="49" t="s">
        <v>64</v>
      </c>
      <c r="L1" s="49" t="s">
        <v>65</v>
      </c>
      <c r="M1" s="49" t="s">
        <v>66</v>
      </c>
      <c r="N1" s="49" t="s">
        <v>67</v>
      </c>
      <c r="O1" s="49" t="s">
        <v>105</v>
      </c>
      <c r="P1" s="49" t="s">
        <v>68</v>
      </c>
      <c r="Q1" s="49" t="s">
        <v>69</v>
      </c>
      <c r="R1" s="49" t="s">
        <v>70</v>
      </c>
      <c r="S1" s="49" t="s">
        <v>71</v>
      </c>
      <c r="T1" s="49" t="s">
        <v>72</v>
      </c>
      <c r="U1" s="49" t="s">
        <v>73</v>
      </c>
      <c r="V1" s="49" t="s">
        <v>74</v>
      </c>
      <c r="W1" s="49" t="s">
        <v>75</v>
      </c>
      <c r="X1" s="49" t="s">
        <v>76</v>
      </c>
      <c r="Y1" s="49" t="s">
        <v>77</v>
      </c>
      <c r="Z1" s="49" t="s">
        <v>78</v>
      </c>
      <c r="AA1" s="49" t="s">
        <v>79</v>
      </c>
      <c r="AB1" s="49" t="s">
        <v>80</v>
      </c>
      <c r="AC1" s="49" t="s">
        <v>117</v>
      </c>
      <c r="AD1" s="49" t="s">
        <v>81</v>
      </c>
      <c r="AE1" s="49" t="s">
        <v>82</v>
      </c>
      <c r="AF1" s="49" t="s">
        <v>83</v>
      </c>
      <c r="AG1" s="126" t="s">
        <v>132</v>
      </c>
    </row>
    <row r="2" spans="1:33" s="50" customFormat="1" ht="11.25">
      <c r="A2" s="230" t="s">
        <v>84</v>
      </c>
      <c r="B2" s="230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123"/>
    </row>
    <row r="3" spans="1:33" s="50" customFormat="1" ht="11.25">
      <c r="A3" s="98">
        <v>3</v>
      </c>
      <c r="B3" s="105" t="s">
        <v>106</v>
      </c>
      <c r="C3" s="75">
        <v>40</v>
      </c>
      <c r="D3" s="56"/>
      <c r="E3" s="56">
        <v>20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>
        <v>15</v>
      </c>
      <c r="V3" s="56"/>
      <c r="W3" s="56">
        <v>5</v>
      </c>
      <c r="X3" s="56"/>
      <c r="Y3" s="56"/>
      <c r="Z3" s="56"/>
      <c r="AA3" s="56"/>
      <c r="AB3" s="56"/>
      <c r="AC3" s="56"/>
      <c r="AD3" s="56"/>
      <c r="AE3" s="56"/>
      <c r="AF3" s="56"/>
      <c r="AG3" s="123"/>
    </row>
    <row r="4" spans="1:33" s="50" customFormat="1" ht="11.25">
      <c r="A4" s="75">
        <v>572</v>
      </c>
      <c r="B4" s="111" t="s">
        <v>122</v>
      </c>
      <c r="C4" s="149">
        <v>40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>
        <v>1</v>
      </c>
      <c r="Z4" s="56"/>
      <c r="AA4" s="56"/>
      <c r="AB4" s="56"/>
      <c r="AC4" s="56"/>
      <c r="AD4" s="56"/>
      <c r="AE4" s="56"/>
      <c r="AF4" s="56"/>
      <c r="AG4" s="123"/>
    </row>
    <row r="5" spans="1:33" s="50" customFormat="1" ht="13.5" customHeight="1">
      <c r="A5" s="75" t="s">
        <v>111</v>
      </c>
      <c r="B5" s="111" t="s">
        <v>104</v>
      </c>
      <c r="C5" s="149">
        <v>200</v>
      </c>
      <c r="D5" s="58"/>
      <c r="E5" s="58"/>
      <c r="F5" s="58"/>
      <c r="G5" s="58">
        <v>29.5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>
        <v>150</v>
      </c>
      <c r="S5" s="58"/>
      <c r="T5" s="58"/>
      <c r="U5" s="58"/>
      <c r="V5" s="58"/>
      <c r="W5" s="58">
        <v>5</v>
      </c>
      <c r="X5" s="58"/>
      <c r="Y5" s="58"/>
      <c r="Z5" s="58">
        <v>3</v>
      </c>
      <c r="AA5" s="58"/>
      <c r="AB5" s="58"/>
      <c r="AC5" s="58"/>
      <c r="AD5" s="58"/>
      <c r="AE5" s="58"/>
      <c r="AF5" s="58"/>
      <c r="AG5" s="123"/>
    </row>
    <row r="6" spans="1:33" s="50" customFormat="1" ht="11.25">
      <c r="A6" s="75" t="s">
        <v>114</v>
      </c>
      <c r="B6" s="150" t="s">
        <v>46</v>
      </c>
      <c r="C6" s="121">
        <v>200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>
        <v>150</v>
      </c>
      <c r="S6" s="58"/>
      <c r="T6" s="58"/>
      <c r="U6" s="58"/>
      <c r="V6" s="58"/>
      <c r="W6" s="58"/>
      <c r="X6" s="58"/>
      <c r="Y6" s="58"/>
      <c r="Z6" s="58">
        <v>7</v>
      </c>
      <c r="AA6" s="58"/>
      <c r="AB6" s="58"/>
      <c r="AC6" s="58"/>
      <c r="AD6" s="58">
        <v>3</v>
      </c>
      <c r="AE6" s="58"/>
      <c r="AF6" s="58"/>
      <c r="AG6" s="123"/>
    </row>
    <row r="7" spans="1:33" s="50" customFormat="1" ht="11.25">
      <c r="A7" s="57"/>
      <c r="B7" s="76" t="s">
        <v>14</v>
      </c>
      <c r="C7" s="57">
        <v>40</v>
      </c>
      <c r="D7" s="58"/>
      <c r="E7" s="58">
        <v>40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123"/>
    </row>
    <row r="8" spans="1:33" s="50" customFormat="1" ht="18" customHeight="1">
      <c r="A8" s="101"/>
      <c r="B8" s="110" t="s">
        <v>103</v>
      </c>
      <c r="C8" s="57">
        <v>100</v>
      </c>
      <c r="D8" s="58"/>
      <c r="E8" s="55"/>
      <c r="F8" s="55"/>
      <c r="G8" s="55"/>
      <c r="H8" s="55"/>
      <c r="I8" s="55"/>
      <c r="J8" s="55"/>
      <c r="K8" s="55">
        <v>100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123"/>
    </row>
    <row r="9" spans="1:33" s="50" customFormat="1" ht="11.25">
      <c r="A9" s="98"/>
      <c r="B9" s="7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123"/>
    </row>
    <row r="10" spans="1:33" s="50" customFormat="1" ht="11.25">
      <c r="A10" s="60"/>
      <c r="B10" s="61" t="s">
        <v>85</v>
      </c>
      <c r="C10" s="62">
        <f>SUM(C3:C9)</f>
        <v>620</v>
      </c>
      <c r="D10" s="177">
        <f>D9+D8+D7+D6+D5+D4+D3</f>
        <v>0</v>
      </c>
      <c r="E10" s="177">
        <f aca="true" t="shared" si="0" ref="E10:AG10">E9+E8+E7+E6+E5+E4+E3</f>
        <v>60</v>
      </c>
      <c r="F10" s="177">
        <f t="shared" si="0"/>
        <v>0</v>
      </c>
      <c r="G10" s="177">
        <f t="shared" si="0"/>
        <v>29.5</v>
      </c>
      <c r="H10" s="177">
        <f t="shared" si="0"/>
        <v>0</v>
      </c>
      <c r="I10" s="177">
        <f t="shared" si="0"/>
        <v>0</v>
      </c>
      <c r="J10" s="177">
        <f t="shared" si="0"/>
        <v>0</v>
      </c>
      <c r="K10" s="177">
        <f t="shared" si="0"/>
        <v>100</v>
      </c>
      <c r="L10" s="177">
        <f t="shared" si="0"/>
        <v>0</v>
      </c>
      <c r="M10" s="177">
        <f t="shared" si="0"/>
        <v>0</v>
      </c>
      <c r="N10" s="177">
        <f t="shared" si="0"/>
        <v>0</v>
      </c>
      <c r="O10" s="177">
        <f t="shared" si="0"/>
        <v>0</v>
      </c>
      <c r="P10" s="177">
        <f t="shared" si="0"/>
        <v>0</v>
      </c>
      <c r="Q10" s="177">
        <f t="shared" si="0"/>
        <v>0</v>
      </c>
      <c r="R10" s="177">
        <f t="shared" si="0"/>
        <v>300</v>
      </c>
      <c r="S10" s="177">
        <f t="shared" si="0"/>
        <v>0</v>
      </c>
      <c r="T10" s="177">
        <f t="shared" si="0"/>
        <v>0</v>
      </c>
      <c r="U10" s="177">
        <f t="shared" si="0"/>
        <v>15</v>
      </c>
      <c r="V10" s="177">
        <f t="shared" si="0"/>
        <v>0</v>
      </c>
      <c r="W10" s="177">
        <f t="shared" si="0"/>
        <v>10</v>
      </c>
      <c r="X10" s="177">
        <f t="shared" si="0"/>
        <v>0</v>
      </c>
      <c r="Y10" s="177">
        <f t="shared" si="0"/>
        <v>1</v>
      </c>
      <c r="Z10" s="177">
        <f t="shared" si="0"/>
        <v>10</v>
      </c>
      <c r="AA10" s="177">
        <f t="shared" si="0"/>
        <v>0</v>
      </c>
      <c r="AB10" s="177">
        <f t="shared" si="0"/>
        <v>0</v>
      </c>
      <c r="AC10" s="177">
        <f t="shared" si="0"/>
        <v>0</v>
      </c>
      <c r="AD10" s="177">
        <f t="shared" si="0"/>
        <v>3</v>
      </c>
      <c r="AE10" s="177">
        <f t="shared" si="0"/>
        <v>0</v>
      </c>
      <c r="AF10" s="177">
        <v>1.25</v>
      </c>
      <c r="AG10" s="177">
        <f t="shared" si="0"/>
        <v>0</v>
      </c>
    </row>
    <row r="11" spans="1:33" s="50" customFormat="1" ht="11.25">
      <c r="A11" s="229" t="s">
        <v>86</v>
      </c>
      <c r="B11" s="229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123"/>
    </row>
    <row r="12" spans="1:33" s="50" customFormat="1" ht="11.25">
      <c r="A12" s="121"/>
      <c r="B12" s="120" t="s">
        <v>110</v>
      </c>
      <c r="C12" s="121">
        <v>100</v>
      </c>
      <c r="D12" s="55"/>
      <c r="E12" s="55"/>
      <c r="F12" s="55"/>
      <c r="G12" s="55"/>
      <c r="H12" s="55"/>
      <c r="I12" s="55"/>
      <c r="J12" s="55">
        <v>100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125"/>
    </row>
    <row r="13" spans="1:33" s="50" customFormat="1" ht="13.5" customHeight="1">
      <c r="A13" s="59">
        <v>282</v>
      </c>
      <c r="B13" s="113" t="s">
        <v>131</v>
      </c>
      <c r="C13" s="75">
        <v>100</v>
      </c>
      <c r="D13" s="55"/>
      <c r="E13" s="55">
        <v>28</v>
      </c>
      <c r="F13" s="55"/>
      <c r="G13" s="55"/>
      <c r="H13" s="55"/>
      <c r="I13" s="55"/>
      <c r="J13" s="55"/>
      <c r="K13" s="55"/>
      <c r="L13" s="55"/>
      <c r="M13" s="55"/>
      <c r="N13" s="55">
        <v>74</v>
      </c>
      <c r="O13" s="55"/>
      <c r="P13" s="55"/>
      <c r="Q13" s="55"/>
      <c r="R13" s="55">
        <v>24</v>
      </c>
      <c r="S13" s="55"/>
      <c r="T13" s="55"/>
      <c r="U13" s="55"/>
      <c r="V13" s="55"/>
      <c r="W13" s="55"/>
      <c r="X13" s="55">
        <v>5</v>
      </c>
      <c r="Y13" s="55"/>
      <c r="Z13" s="55"/>
      <c r="AA13" s="55"/>
      <c r="AB13" s="55"/>
      <c r="AC13" s="55"/>
      <c r="AD13" s="55"/>
      <c r="AE13" s="55"/>
      <c r="AF13" s="55"/>
      <c r="AG13" s="123"/>
    </row>
    <row r="14" spans="1:33" s="50" customFormat="1" ht="11.25">
      <c r="A14" s="57">
        <v>312</v>
      </c>
      <c r="B14" s="104" t="s">
        <v>89</v>
      </c>
      <c r="C14" s="57">
        <v>180</v>
      </c>
      <c r="D14" s="58"/>
      <c r="E14" s="58"/>
      <c r="F14" s="58"/>
      <c r="G14" s="58"/>
      <c r="H14" s="58"/>
      <c r="I14" s="58">
        <v>154</v>
      </c>
      <c r="J14" s="58"/>
      <c r="K14" s="58"/>
      <c r="L14" s="58"/>
      <c r="M14" s="58"/>
      <c r="N14" s="58"/>
      <c r="O14" s="58"/>
      <c r="P14" s="58"/>
      <c r="Q14" s="58"/>
      <c r="R14" s="58">
        <v>27</v>
      </c>
      <c r="S14" s="58"/>
      <c r="T14" s="58"/>
      <c r="U14" s="58"/>
      <c r="V14" s="58"/>
      <c r="W14" s="58">
        <v>6</v>
      </c>
      <c r="X14" s="58"/>
      <c r="Y14" s="58"/>
      <c r="Z14" s="58"/>
      <c r="AA14" s="58"/>
      <c r="AB14" s="58"/>
      <c r="AC14" s="58"/>
      <c r="AD14" s="58"/>
      <c r="AE14" s="58"/>
      <c r="AF14" s="58"/>
      <c r="AG14" s="123"/>
    </row>
    <row r="15" spans="1:33" s="50" customFormat="1" ht="11.25">
      <c r="A15" s="98" t="s">
        <v>112</v>
      </c>
      <c r="B15" s="105" t="s">
        <v>48</v>
      </c>
      <c r="C15" s="97">
        <v>200</v>
      </c>
      <c r="D15" s="58"/>
      <c r="E15" s="58"/>
      <c r="F15" s="58"/>
      <c r="G15" s="58"/>
      <c r="H15" s="58"/>
      <c r="I15" s="58"/>
      <c r="J15" s="58"/>
      <c r="K15" s="58">
        <v>35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>
        <v>8</v>
      </c>
      <c r="AA15" s="58"/>
      <c r="AB15" s="58">
        <v>1</v>
      </c>
      <c r="AC15" s="58"/>
      <c r="AD15" s="58"/>
      <c r="AE15" s="58"/>
      <c r="AF15" s="58"/>
      <c r="AG15" s="123"/>
    </row>
    <row r="16" spans="1:33" s="50" customFormat="1" ht="11.25">
      <c r="A16" s="57"/>
      <c r="B16" s="76" t="s">
        <v>14</v>
      </c>
      <c r="C16" s="57">
        <v>40</v>
      </c>
      <c r="D16" s="58"/>
      <c r="E16" s="58">
        <v>40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123"/>
    </row>
    <row r="17" spans="1:33" s="50" customFormat="1" ht="11.25">
      <c r="A17" s="101"/>
      <c r="B17" s="99" t="s">
        <v>52</v>
      </c>
      <c r="C17" s="75">
        <v>30</v>
      </c>
      <c r="D17" s="58">
        <v>30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123"/>
    </row>
    <row r="18" spans="1:33" s="50" customFormat="1" ht="33.75">
      <c r="A18" s="98"/>
      <c r="B18" s="105" t="s">
        <v>51</v>
      </c>
      <c r="C18" s="98">
        <v>220</v>
      </c>
      <c r="D18" s="5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>
        <v>220</v>
      </c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123"/>
    </row>
    <row r="19" spans="1:33" s="50" customFormat="1" ht="11.25">
      <c r="A19" s="60"/>
      <c r="B19" s="61" t="s">
        <v>85</v>
      </c>
      <c r="C19" s="62">
        <f>SUM(C12:C18)</f>
        <v>870</v>
      </c>
      <c r="D19" s="177">
        <f>D18+D17+D16+D15+D14+D13+D12</f>
        <v>30</v>
      </c>
      <c r="E19" s="177">
        <f aca="true" t="shared" si="1" ref="E19:AG19">E18+E17+E16+E15+E14+E13+E12</f>
        <v>68</v>
      </c>
      <c r="F19" s="177">
        <f t="shared" si="1"/>
        <v>0</v>
      </c>
      <c r="G19" s="177">
        <f t="shared" si="1"/>
        <v>0</v>
      </c>
      <c r="H19" s="177">
        <f t="shared" si="1"/>
        <v>0</v>
      </c>
      <c r="I19" s="177">
        <f t="shared" si="1"/>
        <v>154</v>
      </c>
      <c r="J19" s="177">
        <f t="shared" si="1"/>
        <v>100</v>
      </c>
      <c r="K19" s="177">
        <f t="shared" si="1"/>
        <v>35</v>
      </c>
      <c r="L19" s="177">
        <f t="shared" si="1"/>
        <v>0</v>
      </c>
      <c r="M19" s="177">
        <f t="shared" si="1"/>
        <v>0</v>
      </c>
      <c r="N19" s="177">
        <f t="shared" si="1"/>
        <v>74</v>
      </c>
      <c r="O19" s="177">
        <f t="shared" si="1"/>
        <v>0</v>
      </c>
      <c r="P19" s="177">
        <f t="shared" si="1"/>
        <v>0</v>
      </c>
      <c r="Q19" s="177">
        <f t="shared" si="1"/>
        <v>0</v>
      </c>
      <c r="R19" s="177">
        <f t="shared" si="1"/>
        <v>51</v>
      </c>
      <c r="S19" s="177">
        <f t="shared" si="1"/>
        <v>220</v>
      </c>
      <c r="T19" s="177">
        <f t="shared" si="1"/>
        <v>0</v>
      </c>
      <c r="U19" s="177">
        <f t="shared" si="1"/>
        <v>0</v>
      </c>
      <c r="V19" s="177">
        <f t="shared" si="1"/>
        <v>0</v>
      </c>
      <c r="W19" s="177">
        <f t="shared" si="1"/>
        <v>6</v>
      </c>
      <c r="X19" s="177">
        <f t="shared" si="1"/>
        <v>5</v>
      </c>
      <c r="Y19" s="177">
        <f t="shared" si="1"/>
        <v>0</v>
      </c>
      <c r="Z19" s="177">
        <f t="shared" si="1"/>
        <v>8</v>
      </c>
      <c r="AA19" s="177">
        <f t="shared" si="1"/>
        <v>0</v>
      </c>
      <c r="AB19" s="177">
        <f t="shared" si="1"/>
        <v>1</v>
      </c>
      <c r="AC19" s="177">
        <f t="shared" si="1"/>
        <v>0</v>
      </c>
      <c r="AD19" s="177">
        <f t="shared" si="1"/>
        <v>0</v>
      </c>
      <c r="AE19" s="177">
        <f t="shared" si="1"/>
        <v>0</v>
      </c>
      <c r="AF19" s="177">
        <v>1.25</v>
      </c>
      <c r="AG19" s="177">
        <f t="shared" si="1"/>
        <v>0</v>
      </c>
    </row>
    <row r="20" spans="1:33" s="50" customFormat="1" ht="11.25">
      <c r="A20" s="229" t="s">
        <v>87</v>
      </c>
      <c r="B20" s="229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123"/>
    </row>
    <row r="21" spans="1:33" s="50" customFormat="1" ht="11.25">
      <c r="A21" s="121">
        <v>13</v>
      </c>
      <c r="B21" s="195" t="s">
        <v>152</v>
      </c>
      <c r="C21" s="75">
        <v>100</v>
      </c>
      <c r="D21" s="55"/>
      <c r="E21" s="55"/>
      <c r="F21" s="55"/>
      <c r="G21" s="55"/>
      <c r="H21" s="55"/>
      <c r="I21" s="55"/>
      <c r="J21" s="55">
        <v>95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>
        <v>6</v>
      </c>
      <c r="Y21" s="55"/>
      <c r="Z21" s="55"/>
      <c r="AA21" s="55"/>
      <c r="AB21" s="55"/>
      <c r="AC21" s="55"/>
      <c r="AD21" s="55"/>
      <c r="AE21" s="55"/>
      <c r="AF21" s="55"/>
      <c r="AG21" s="123"/>
    </row>
    <row r="22" spans="1:33" s="50" customFormat="1" ht="16.5" customHeight="1">
      <c r="A22" s="121" t="s">
        <v>150</v>
      </c>
      <c r="B22" s="100" t="s">
        <v>151</v>
      </c>
      <c r="C22" s="75">
        <v>200</v>
      </c>
      <c r="D22" s="58"/>
      <c r="E22" s="58"/>
      <c r="F22" s="58"/>
      <c r="G22" s="58">
        <v>44</v>
      </c>
      <c r="H22" s="58"/>
      <c r="I22" s="58"/>
      <c r="J22" s="58">
        <v>27</v>
      </c>
      <c r="K22" s="58"/>
      <c r="L22" s="58"/>
      <c r="M22" s="58"/>
      <c r="N22" s="58"/>
      <c r="O22" s="58"/>
      <c r="P22" s="58">
        <v>130.5</v>
      </c>
      <c r="Q22" s="55"/>
      <c r="R22" s="58"/>
      <c r="S22" s="58"/>
      <c r="T22" s="58"/>
      <c r="U22" s="58"/>
      <c r="V22" s="58"/>
      <c r="W22" s="58"/>
      <c r="X22" s="58">
        <v>6.6</v>
      </c>
      <c r="Y22" s="58"/>
      <c r="Z22" s="58"/>
      <c r="AA22" s="58"/>
      <c r="AB22" s="58"/>
      <c r="AC22" s="58"/>
      <c r="AD22" s="58"/>
      <c r="AE22" s="58"/>
      <c r="AF22" s="58"/>
      <c r="AG22" s="123"/>
    </row>
    <row r="23" spans="1:33" s="50" customFormat="1" ht="11.25">
      <c r="A23" s="112"/>
      <c r="B23" s="105"/>
      <c r="C23" s="9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124"/>
    </row>
    <row r="24" spans="1:33" s="50" customFormat="1" ht="11.25">
      <c r="A24" s="66">
        <v>398</v>
      </c>
      <c r="B24" s="163" t="s">
        <v>91</v>
      </c>
      <c r="C24" s="66">
        <v>200</v>
      </c>
      <c r="D24" s="55"/>
      <c r="E24" s="55"/>
      <c r="F24" s="55"/>
      <c r="G24" s="55"/>
      <c r="H24" s="55"/>
      <c r="I24" s="55"/>
      <c r="J24" s="55"/>
      <c r="K24" s="55"/>
      <c r="L24" s="55">
        <v>25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>
        <v>8</v>
      </c>
      <c r="AA24" s="55"/>
      <c r="AB24" s="55"/>
      <c r="AC24" s="55"/>
      <c r="AD24" s="55"/>
      <c r="AE24" s="55"/>
      <c r="AF24" s="55"/>
      <c r="AG24" s="123"/>
    </row>
    <row r="25" spans="1:33" s="50" customFormat="1" ht="16.5" customHeight="1">
      <c r="A25" s="57"/>
      <c r="B25" s="76" t="s">
        <v>14</v>
      </c>
      <c r="C25" s="57">
        <v>40</v>
      </c>
      <c r="D25" s="58"/>
      <c r="E25" s="58">
        <v>40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5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123"/>
    </row>
    <row r="26" spans="1:33" s="50" customFormat="1" ht="11.25">
      <c r="A26" s="101"/>
      <c r="B26" s="99" t="s">
        <v>52</v>
      </c>
      <c r="C26" s="75">
        <v>30</v>
      </c>
      <c r="D26" s="58">
        <v>30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124"/>
    </row>
    <row r="27" spans="1:33" s="50" customFormat="1" ht="11.25">
      <c r="A27" s="98"/>
      <c r="B27" s="105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123"/>
    </row>
    <row r="28" spans="1:33" s="50" customFormat="1" ht="11.25">
      <c r="A28" s="57"/>
      <c r="B28" s="104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123"/>
    </row>
    <row r="29" spans="1:33" s="50" customFormat="1" ht="11.25">
      <c r="A29" s="60"/>
      <c r="B29" s="61" t="s">
        <v>85</v>
      </c>
      <c r="C29" s="62">
        <f>SUM(C21:C28)</f>
        <v>570</v>
      </c>
      <c r="D29" s="177">
        <f>D28+D27+D26+D25+D24+D23+D22+D21</f>
        <v>30</v>
      </c>
      <c r="E29" s="177">
        <f aca="true" t="shared" si="2" ref="E29:AG29">E28+E27+E26+E25+E24+E23+E22+E21</f>
        <v>40</v>
      </c>
      <c r="F29" s="177">
        <f t="shared" si="2"/>
        <v>0</v>
      </c>
      <c r="G29" s="177">
        <f t="shared" si="2"/>
        <v>44</v>
      </c>
      <c r="H29" s="177">
        <f t="shared" si="2"/>
        <v>0</v>
      </c>
      <c r="I29" s="177">
        <f t="shared" si="2"/>
        <v>0</v>
      </c>
      <c r="J29" s="177">
        <f t="shared" si="2"/>
        <v>122</v>
      </c>
      <c r="K29" s="177">
        <f t="shared" si="2"/>
        <v>0</v>
      </c>
      <c r="L29" s="177">
        <f t="shared" si="2"/>
        <v>25</v>
      </c>
      <c r="M29" s="177">
        <f t="shared" si="2"/>
        <v>0</v>
      </c>
      <c r="N29" s="177">
        <f t="shared" si="2"/>
        <v>0</v>
      </c>
      <c r="O29" s="177">
        <f t="shared" si="2"/>
        <v>0</v>
      </c>
      <c r="P29" s="177">
        <f t="shared" si="2"/>
        <v>130.5</v>
      </c>
      <c r="Q29" s="177">
        <f t="shared" si="2"/>
        <v>0</v>
      </c>
      <c r="R29" s="177">
        <f t="shared" si="2"/>
        <v>0</v>
      </c>
      <c r="S29" s="177">
        <f t="shared" si="2"/>
        <v>0</v>
      </c>
      <c r="T29" s="177">
        <f t="shared" si="2"/>
        <v>0</v>
      </c>
      <c r="U29" s="177">
        <f t="shared" si="2"/>
        <v>0</v>
      </c>
      <c r="V29" s="177">
        <f t="shared" si="2"/>
        <v>0</v>
      </c>
      <c r="W29" s="177">
        <f t="shared" si="2"/>
        <v>0</v>
      </c>
      <c r="X29" s="177">
        <f t="shared" si="2"/>
        <v>12.6</v>
      </c>
      <c r="Y29" s="177">
        <f t="shared" si="2"/>
        <v>0</v>
      </c>
      <c r="Z29" s="177">
        <f t="shared" si="2"/>
        <v>8</v>
      </c>
      <c r="AA29" s="177">
        <f t="shared" si="2"/>
        <v>0</v>
      </c>
      <c r="AB29" s="177">
        <f t="shared" si="2"/>
        <v>0</v>
      </c>
      <c r="AC29" s="177">
        <f t="shared" si="2"/>
        <v>0</v>
      </c>
      <c r="AD29" s="177">
        <f t="shared" si="2"/>
        <v>0</v>
      </c>
      <c r="AE29" s="177">
        <f t="shared" si="2"/>
        <v>0</v>
      </c>
      <c r="AF29" s="177">
        <v>1.25</v>
      </c>
      <c r="AG29" s="177">
        <f t="shared" si="2"/>
        <v>0</v>
      </c>
    </row>
    <row r="30" spans="1:33" s="50" customFormat="1" ht="11.25">
      <c r="A30" s="229" t="s">
        <v>88</v>
      </c>
      <c r="B30" s="229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123"/>
    </row>
    <row r="31" spans="1:33" s="50" customFormat="1" ht="11.25">
      <c r="A31" s="121"/>
      <c r="B31" s="155" t="s">
        <v>156</v>
      </c>
      <c r="C31" s="121">
        <v>10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>
        <v>10</v>
      </c>
      <c r="X31" s="58"/>
      <c r="Y31" s="58"/>
      <c r="Z31" s="58"/>
      <c r="AA31" s="58"/>
      <c r="AB31" s="58"/>
      <c r="AC31" s="58"/>
      <c r="AD31" s="58"/>
      <c r="AE31" s="58"/>
      <c r="AF31" s="58"/>
      <c r="AG31" s="123"/>
    </row>
    <row r="32" spans="1:33" s="142" customFormat="1" ht="11.25">
      <c r="A32" s="98" t="s">
        <v>120</v>
      </c>
      <c r="B32" s="113" t="s">
        <v>119</v>
      </c>
      <c r="C32" s="119">
        <v>210</v>
      </c>
      <c r="D32" s="58"/>
      <c r="E32" s="58">
        <v>3.5</v>
      </c>
      <c r="F32" s="58">
        <v>8</v>
      </c>
      <c r="G32" s="58"/>
      <c r="H32" s="58"/>
      <c r="I32" s="58">
        <v>82</v>
      </c>
      <c r="J32" s="58"/>
      <c r="K32" s="58"/>
      <c r="L32" s="58"/>
      <c r="M32" s="58"/>
      <c r="N32" s="58"/>
      <c r="O32" s="58"/>
      <c r="P32" s="58"/>
      <c r="Q32" s="58">
        <v>100</v>
      </c>
      <c r="R32" s="58">
        <v>37.5</v>
      </c>
      <c r="S32" s="58"/>
      <c r="T32" s="58"/>
      <c r="U32" s="58"/>
      <c r="V32" s="58"/>
      <c r="W32" s="58">
        <v>11.5</v>
      </c>
      <c r="X32" s="58"/>
      <c r="Y32" s="58"/>
      <c r="Z32" s="58"/>
      <c r="AA32" s="58"/>
      <c r="AB32" s="58"/>
      <c r="AC32" s="58"/>
      <c r="AD32" s="58"/>
      <c r="AE32" s="58"/>
      <c r="AF32" s="58"/>
      <c r="AG32" s="123"/>
    </row>
    <row r="33" spans="1:33" s="50" customFormat="1" ht="11.25">
      <c r="A33" s="57" t="s">
        <v>113</v>
      </c>
      <c r="B33" s="110" t="s">
        <v>92</v>
      </c>
      <c r="C33" s="57">
        <v>200</v>
      </c>
      <c r="D33" s="58"/>
      <c r="E33" s="58"/>
      <c r="F33" s="58"/>
      <c r="G33" s="58"/>
      <c r="H33" s="58"/>
      <c r="I33" s="58"/>
      <c r="J33" s="58"/>
      <c r="K33" s="58">
        <v>7</v>
      </c>
      <c r="L33" s="58"/>
      <c r="M33" s="58"/>
      <c r="N33" s="58"/>
      <c r="O33" s="58"/>
      <c r="P33" s="58"/>
      <c r="Q33" s="55"/>
      <c r="R33" s="58"/>
      <c r="S33" s="58"/>
      <c r="T33" s="58"/>
      <c r="U33" s="58"/>
      <c r="V33" s="58"/>
      <c r="W33" s="58"/>
      <c r="X33" s="58"/>
      <c r="Y33" s="58"/>
      <c r="Z33" s="58">
        <v>10</v>
      </c>
      <c r="AA33" s="58"/>
      <c r="AB33" s="123">
        <v>1</v>
      </c>
      <c r="AC33" s="58"/>
      <c r="AD33" s="58"/>
      <c r="AE33" s="58"/>
      <c r="AF33" s="58"/>
      <c r="AG33" s="123"/>
    </row>
    <row r="34" spans="1:33" s="50" customFormat="1" ht="11.25">
      <c r="A34" s="57"/>
      <c r="B34" s="76" t="s">
        <v>14</v>
      </c>
      <c r="C34" s="57">
        <v>40</v>
      </c>
      <c r="D34" s="58"/>
      <c r="E34" s="58">
        <v>40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123"/>
    </row>
    <row r="35" spans="1:33" s="50" customFormat="1" ht="11.25">
      <c r="A35" s="101"/>
      <c r="B35" s="99" t="s">
        <v>52</v>
      </c>
      <c r="C35" s="75">
        <v>40</v>
      </c>
      <c r="D35" s="58">
        <v>40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123"/>
    </row>
    <row r="36" spans="1:33" s="142" customFormat="1" ht="31.5" customHeight="1">
      <c r="A36" s="97">
        <v>454</v>
      </c>
      <c r="B36" s="105" t="s">
        <v>99</v>
      </c>
      <c r="C36" s="97">
        <v>60</v>
      </c>
      <c r="D36" s="157"/>
      <c r="E36" s="157"/>
      <c r="F36" s="157">
        <v>28.8</v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>
        <v>3</v>
      </c>
      <c r="X36" s="157">
        <v>0.2</v>
      </c>
      <c r="Y36" s="157">
        <v>0.1</v>
      </c>
      <c r="Z36" s="157">
        <v>2</v>
      </c>
      <c r="AA36" s="157">
        <v>25</v>
      </c>
      <c r="AB36" s="157"/>
      <c r="AC36" s="157"/>
      <c r="AD36" s="157"/>
      <c r="AE36" s="157">
        <v>0.75</v>
      </c>
      <c r="AF36" s="157"/>
      <c r="AG36" s="158"/>
    </row>
    <row r="37" spans="1:33" s="50" customFormat="1" ht="11.25">
      <c r="A37" s="57"/>
      <c r="B37" s="104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123"/>
    </row>
    <row r="38" spans="1:33" s="50" customFormat="1" ht="11.25">
      <c r="A38" s="60"/>
      <c r="B38" s="61" t="s">
        <v>85</v>
      </c>
      <c r="C38" s="62">
        <f>SUM(C31:C37)</f>
        <v>560</v>
      </c>
      <c r="D38" s="177">
        <f>D37+D36+D35+D34+D33+D32+D31</f>
        <v>40</v>
      </c>
      <c r="E38" s="177">
        <f aca="true" t="shared" si="3" ref="E38:AG38">E37+E36+E35+E34+E33+E32+E31</f>
        <v>43.5</v>
      </c>
      <c r="F38" s="177">
        <f t="shared" si="3"/>
        <v>36.8</v>
      </c>
      <c r="G38" s="177">
        <f t="shared" si="3"/>
        <v>0</v>
      </c>
      <c r="H38" s="177">
        <f t="shared" si="3"/>
        <v>0</v>
      </c>
      <c r="I38" s="177">
        <f t="shared" si="3"/>
        <v>82</v>
      </c>
      <c r="J38" s="177">
        <f t="shared" si="3"/>
        <v>0</v>
      </c>
      <c r="K38" s="177">
        <f t="shared" si="3"/>
        <v>7</v>
      </c>
      <c r="L38" s="177">
        <f t="shared" si="3"/>
        <v>0</v>
      </c>
      <c r="M38" s="177">
        <f t="shared" si="3"/>
        <v>0</v>
      </c>
      <c r="N38" s="177">
        <f t="shared" si="3"/>
        <v>0</v>
      </c>
      <c r="O38" s="177">
        <f t="shared" si="3"/>
        <v>0</v>
      </c>
      <c r="P38" s="177">
        <f t="shared" si="3"/>
        <v>0</v>
      </c>
      <c r="Q38" s="177">
        <f t="shared" si="3"/>
        <v>100</v>
      </c>
      <c r="R38" s="177">
        <f t="shared" si="3"/>
        <v>37.5</v>
      </c>
      <c r="S38" s="177">
        <f t="shared" si="3"/>
        <v>0</v>
      </c>
      <c r="T38" s="177">
        <f t="shared" si="3"/>
        <v>0</v>
      </c>
      <c r="U38" s="177">
        <f t="shared" si="3"/>
        <v>0</v>
      </c>
      <c r="V38" s="177">
        <f t="shared" si="3"/>
        <v>0</v>
      </c>
      <c r="W38" s="177">
        <f t="shared" si="3"/>
        <v>24.5</v>
      </c>
      <c r="X38" s="177">
        <f t="shared" si="3"/>
        <v>0.2</v>
      </c>
      <c r="Y38" s="177">
        <f t="shared" si="3"/>
        <v>0.1</v>
      </c>
      <c r="Z38" s="177">
        <f t="shared" si="3"/>
        <v>12</v>
      </c>
      <c r="AA38" s="177">
        <f t="shared" si="3"/>
        <v>25</v>
      </c>
      <c r="AB38" s="177">
        <f t="shared" si="3"/>
        <v>1</v>
      </c>
      <c r="AC38" s="177">
        <f t="shared" si="3"/>
        <v>0</v>
      </c>
      <c r="AD38" s="177">
        <f t="shared" si="3"/>
        <v>0</v>
      </c>
      <c r="AE38" s="177">
        <f t="shared" si="3"/>
        <v>0.75</v>
      </c>
      <c r="AF38" s="177">
        <v>1.25</v>
      </c>
      <c r="AG38" s="177">
        <f t="shared" si="3"/>
        <v>0</v>
      </c>
    </row>
    <row r="39" spans="1:33" s="50" customFormat="1" ht="11.25">
      <c r="A39" s="229" t="s">
        <v>90</v>
      </c>
      <c r="B39" s="229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123"/>
    </row>
    <row r="40" spans="1:33" s="50" customFormat="1" ht="11.25">
      <c r="A40" s="121"/>
      <c r="B40" s="155" t="s">
        <v>157</v>
      </c>
      <c r="C40" s="121">
        <v>15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>
        <v>15</v>
      </c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123"/>
    </row>
    <row r="41" spans="1:33" s="50" customFormat="1" ht="22.5">
      <c r="A41" s="75" t="s">
        <v>123</v>
      </c>
      <c r="B41" s="161" t="s">
        <v>124</v>
      </c>
      <c r="C41" s="75">
        <v>185</v>
      </c>
      <c r="D41" s="58"/>
      <c r="E41" s="58">
        <v>7</v>
      </c>
      <c r="F41" s="157">
        <v>2</v>
      </c>
      <c r="G41" s="58"/>
      <c r="H41" s="58">
        <v>52</v>
      </c>
      <c r="I41" s="58"/>
      <c r="J41" s="58">
        <v>23.5</v>
      </c>
      <c r="K41" s="58"/>
      <c r="L41" s="58"/>
      <c r="M41" s="58"/>
      <c r="N41" s="58"/>
      <c r="O41" s="58">
        <v>101</v>
      </c>
      <c r="P41" s="58"/>
      <c r="Q41" s="58"/>
      <c r="R41" s="58"/>
      <c r="S41" s="58"/>
      <c r="T41" s="58"/>
      <c r="U41" s="58"/>
      <c r="V41" s="58">
        <v>14.6</v>
      </c>
      <c r="W41" s="58">
        <v>13</v>
      </c>
      <c r="X41" s="58"/>
      <c r="Y41" s="58">
        <v>0.2</v>
      </c>
      <c r="Z41" s="58"/>
      <c r="AA41" s="58"/>
      <c r="AB41" s="58"/>
      <c r="AC41" s="58"/>
      <c r="AD41" s="58"/>
      <c r="AE41" s="58"/>
      <c r="AF41" s="58"/>
      <c r="AG41" s="123"/>
    </row>
    <row r="42" spans="1:33" s="50" customFormat="1" ht="22.5" customHeight="1">
      <c r="A42" s="57" t="s">
        <v>125</v>
      </c>
      <c r="B42" s="113" t="s">
        <v>53</v>
      </c>
      <c r="C42" s="57">
        <v>200</v>
      </c>
      <c r="D42" s="58"/>
      <c r="E42" s="58"/>
      <c r="F42" s="58"/>
      <c r="G42" s="58"/>
      <c r="H42" s="58"/>
      <c r="I42" s="58"/>
      <c r="J42" s="58"/>
      <c r="K42" s="58"/>
      <c r="L42" s="58"/>
      <c r="M42" s="58">
        <v>100</v>
      </c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>
        <v>3</v>
      </c>
      <c r="AA42" s="58"/>
      <c r="AB42" s="58"/>
      <c r="AC42" s="58"/>
      <c r="AD42" s="58"/>
      <c r="AE42" s="58"/>
      <c r="AF42" s="58"/>
      <c r="AG42" s="123">
        <v>10</v>
      </c>
    </row>
    <row r="43" spans="1:33" s="50" customFormat="1" ht="18" customHeight="1">
      <c r="A43" s="101"/>
      <c r="B43" s="110" t="s">
        <v>103</v>
      </c>
      <c r="C43" s="57">
        <v>100</v>
      </c>
      <c r="D43" s="58"/>
      <c r="E43" s="55"/>
      <c r="F43" s="55"/>
      <c r="G43" s="55"/>
      <c r="H43" s="55"/>
      <c r="I43" s="55"/>
      <c r="J43" s="55"/>
      <c r="K43" s="55">
        <v>100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123"/>
    </row>
    <row r="44" spans="1:33" s="50" customFormat="1" ht="11.25">
      <c r="A44" s="57"/>
      <c r="B44" s="76" t="s">
        <v>14</v>
      </c>
      <c r="C44" s="57">
        <v>40</v>
      </c>
      <c r="D44" s="58"/>
      <c r="E44" s="58">
        <v>40</v>
      </c>
      <c r="F44" s="58"/>
      <c r="G44" s="58"/>
      <c r="H44" s="55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123"/>
    </row>
    <row r="45" spans="1:33" s="50" customFormat="1" ht="11.25">
      <c r="A45" s="101"/>
      <c r="B45" s="99" t="s">
        <v>52</v>
      </c>
      <c r="C45" s="75">
        <v>40</v>
      </c>
      <c r="D45" s="58">
        <v>40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123"/>
    </row>
    <row r="46" spans="1:33" s="50" customFormat="1" ht="9.75" customHeight="1">
      <c r="A46" s="57"/>
      <c r="B46" s="113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123"/>
    </row>
    <row r="47" spans="1:33" s="50" customFormat="1" ht="11.25">
      <c r="A47" s="57"/>
      <c r="B47" s="110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123"/>
    </row>
    <row r="48" spans="1:33" s="50" customFormat="1" ht="11.25">
      <c r="A48" s="60"/>
      <c r="B48" s="61" t="s">
        <v>85</v>
      </c>
      <c r="C48" s="62">
        <f>60+55+170+200+45+200</f>
        <v>730</v>
      </c>
      <c r="D48" s="177">
        <f>D47+D46+D45+D44+D42+D41+D40</f>
        <v>40</v>
      </c>
      <c r="E48" s="177">
        <f aca="true" t="shared" si="4" ref="E48:AG48">E47+E46+E45+E44+E42+E41+E40</f>
        <v>47</v>
      </c>
      <c r="F48" s="177">
        <f t="shared" si="4"/>
        <v>2</v>
      </c>
      <c r="G48" s="177">
        <f t="shared" si="4"/>
        <v>0</v>
      </c>
      <c r="H48" s="177">
        <f t="shared" si="4"/>
        <v>52</v>
      </c>
      <c r="I48" s="177">
        <f t="shared" si="4"/>
        <v>0</v>
      </c>
      <c r="J48" s="177">
        <f t="shared" si="4"/>
        <v>23.5</v>
      </c>
      <c r="K48" s="177">
        <f>K47+K46+K45+K44+K43+K42+K41+K40</f>
        <v>100</v>
      </c>
      <c r="L48" s="177">
        <f t="shared" si="4"/>
        <v>0</v>
      </c>
      <c r="M48" s="177">
        <f t="shared" si="4"/>
        <v>100</v>
      </c>
      <c r="N48" s="177">
        <f t="shared" si="4"/>
        <v>0</v>
      </c>
      <c r="O48" s="177">
        <f t="shared" si="4"/>
        <v>101</v>
      </c>
      <c r="P48" s="177">
        <f t="shared" si="4"/>
        <v>0</v>
      </c>
      <c r="Q48" s="177">
        <f t="shared" si="4"/>
        <v>0</v>
      </c>
      <c r="R48" s="177">
        <f t="shared" si="4"/>
        <v>0</v>
      </c>
      <c r="S48" s="177">
        <f t="shared" si="4"/>
        <v>0</v>
      </c>
      <c r="T48" s="177">
        <f t="shared" si="4"/>
        <v>0</v>
      </c>
      <c r="U48" s="177">
        <f t="shared" si="4"/>
        <v>15</v>
      </c>
      <c r="V48" s="177">
        <f t="shared" si="4"/>
        <v>14.6</v>
      </c>
      <c r="W48" s="177">
        <f t="shared" si="4"/>
        <v>13</v>
      </c>
      <c r="X48" s="177">
        <f t="shared" si="4"/>
        <v>0</v>
      </c>
      <c r="Y48" s="177">
        <f t="shared" si="4"/>
        <v>0.2</v>
      </c>
      <c r="Z48" s="177">
        <f t="shared" si="4"/>
        <v>3</v>
      </c>
      <c r="AA48" s="177">
        <f t="shared" si="4"/>
        <v>0</v>
      </c>
      <c r="AB48" s="177">
        <f t="shared" si="4"/>
        <v>0</v>
      </c>
      <c r="AC48" s="177">
        <f t="shared" si="4"/>
        <v>0</v>
      </c>
      <c r="AD48" s="177">
        <f t="shared" si="4"/>
        <v>0</v>
      </c>
      <c r="AE48" s="177">
        <f t="shared" si="4"/>
        <v>0</v>
      </c>
      <c r="AF48" s="177">
        <v>1.25</v>
      </c>
      <c r="AG48" s="177">
        <f t="shared" si="4"/>
        <v>10</v>
      </c>
    </row>
    <row r="49" spans="1:33" s="50" customFormat="1" ht="11.25">
      <c r="A49" s="229" t="s">
        <v>84</v>
      </c>
      <c r="B49" s="229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123"/>
    </row>
    <row r="50" spans="1:33" s="50" customFormat="1" ht="11.25">
      <c r="A50" s="121">
        <v>13</v>
      </c>
      <c r="B50" s="195" t="s">
        <v>152</v>
      </c>
      <c r="C50" s="75">
        <v>100</v>
      </c>
      <c r="D50" s="55"/>
      <c r="E50" s="55"/>
      <c r="F50" s="55"/>
      <c r="G50" s="55"/>
      <c r="H50" s="55"/>
      <c r="I50" s="55"/>
      <c r="J50" s="55">
        <v>95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>
        <v>6</v>
      </c>
      <c r="Y50" s="55"/>
      <c r="Z50" s="55"/>
      <c r="AA50" s="55"/>
      <c r="AB50" s="55"/>
      <c r="AC50" s="55"/>
      <c r="AD50" s="55"/>
      <c r="AE50" s="55"/>
      <c r="AF50" s="55"/>
      <c r="AG50" s="123"/>
    </row>
    <row r="51" spans="1:33" s="50" customFormat="1" ht="16.5" customHeight="1">
      <c r="A51" s="59">
        <v>282</v>
      </c>
      <c r="B51" s="113" t="s">
        <v>126</v>
      </c>
      <c r="C51" s="75">
        <v>100</v>
      </c>
      <c r="D51" s="55"/>
      <c r="E51" s="55">
        <v>28</v>
      </c>
      <c r="F51" s="55"/>
      <c r="G51" s="55"/>
      <c r="H51" s="55"/>
      <c r="I51" s="55"/>
      <c r="J51" s="55"/>
      <c r="K51" s="55"/>
      <c r="L51" s="55"/>
      <c r="M51" s="55"/>
      <c r="N51" s="55">
        <v>74</v>
      </c>
      <c r="O51" s="55"/>
      <c r="P51" s="55"/>
      <c r="Q51" s="55"/>
      <c r="R51" s="55">
        <v>24</v>
      </c>
      <c r="S51" s="55"/>
      <c r="T51" s="55"/>
      <c r="U51" s="55"/>
      <c r="V51" s="55"/>
      <c r="W51" s="55"/>
      <c r="X51" s="55">
        <v>5</v>
      </c>
      <c r="Y51" s="55"/>
      <c r="Z51" s="55"/>
      <c r="AA51" s="55"/>
      <c r="AB51" s="55"/>
      <c r="AC51" s="55"/>
      <c r="AD51" s="55"/>
      <c r="AE51" s="55"/>
      <c r="AF51" s="55"/>
      <c r="AG51" s="123"/>
    </row>
    <row r="52" spans="1:33" s="50" customFormat="1" ht="11.25">
      <c r="A52" s="98">
        <v>168</v>
      </c>
      <c r="B52" s="105" t="s">
        <v>128</v>
      </c>
      <c r="C52" s="119">
        <v>180</v>
      </c>
      <c r="D52" s="58"/>
      <c r="E52" s="58"/>
      <c r="F52" s="58"/>
      <c r="G52" s="58">
        <v>43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>
        <v>5</v>
      </c>
      <c r="X52" s="58"/>
      <c r="Y52" s="58"/>
      <c r="Z52" s="58"/>
      <c r="AA52" s="58"/>
      <c r="AB52" s="58"/>
      <c r="AC52" s="58"/>
      <c r="AD52" s="58"/>
      <c r="AE52" s="58"/>
      <c r="AF52" s="58"/>
      <c r="AG52" s="123"/>
    </row>
    <row r="53" spans="1:33" s="50" customFormat="1" ht="11.25">
      <c r="A53" s="57" t="s">
        <v>137</v>
      </c>
      <c r="B53" s="105" t="s">
        <v>49</v>
      </c>
      <c r="C53" s="57">
        <v>200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>
        <v>8</v>
      </c>
      <c r="AA53" s="58"/>
      <c r="AB53" s="58">
        <v>1</v>
      </c>
      <c r="AC53" s="58"/>
      <c r="AD53" s="58"/>
      <c r="AE53" s="58"/>
      <c r="AF53" s="58"/>
      <c r="AG53" s="123"/>
    </row>
    <row r="54" spans="1:33" s="50" customFormat="1" ht="11.25">
      <c r="A54" s="57"/>
      <c r="B54" s="76" t="s">
        <v>14</v>
      </c>
      <c r="C54" s="57">
        <v>30</v>
      </c>
      <c r="D54" s="58"/>
      <c r="E54" s="58">
        <v>30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123"/>
    </row>
    <row r="55" spans="1:33" s="50" customFormat="1" ht="11.25">
      <c r="A55" s="101"/>
      <c r="B55" s="99" t="s">
        <v>52</v>
      </c>
      <c r="C55" s="75">
        <v>25</v>
      </c>
      <c r="D55" s="58">
        <v>30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123"/>
    </row>
    <row r="56" spans="1:33" s="50" customFormat="1" ht="32.25" customHeight="1">
      <c r="A56" s="169"/>
      <c r="B56" s="165" t="s">
        <v>108</v>
      </c>
      <c r="C56" s="170">
        <v>200</v>
      </c>
      <c r="D56" s="58"/>
      <c r="E56" s="58"/>
      <c r="F56" s="58"/>
      <c r="G56" s="58"/>
      <c r="H56" s="58"/>
      <c r="I56" s="58"/>
      <c r="J56" s="58"/>
      <c r="K56" s="58"/>
      <c r="L56" s="58"/>
      <c r="M56" s="58">
        <v>200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123"/>
    </row>
    <row r="57" spans="1:33" s="50" customFormat="1" ht="11.25">
      <c r="A57" s="98"/>
      <c r="B57" s="110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123"/>
    </row>
    <row r="58" spans="1:33" s="50" customFormat="1" ht="11.25">
      <c r="A58" s="60"/>
      <c r="B58" s="61" t="s">
        <v>85</v>
      </c>
      <c r="C58" s="62">
        <f>SUM(C50:C57)</f>
        <v>835</v>
      </c>
      <c r="D58" s="177">
        <f>D57+D56+D55+D54+D53+D52+D51+D50</f>
        <v>30</v>
      </c>
      <c r="E58" s="177">
        <f aca="true" t="shared" si="5" ref="E58:AG58">E57+E56+E55+E54+E53+E52+E51+E50</f>
        <v>58</v>
      </c>
      <c r="F58" s="177">
        <f t="shared" si="5"/>
        <v>0</v>
      </c>
      <c r="G58" s="177">
        <f t="shared" si="5"/>
        <v>43</v>
      </c>
      <c r="H58" s="177">
        <f t="shared" si="5"/>
        <v>0</v>
      </c>
      <c r="I58" s="177">
        <f t="shared" si="5"/>
        <v>0</v>
      </c>
      <c r="J58" s="177">
        <f t="shared" si="5"/>
        <v>95</v>
      </c>
      <c r="K58" s="177">
        <f t="shared" si="5"/>
        <v>0</v>
      </c>
      <c r="L58" s="177">
        <f t="shared" si="5"/>
        <v>0</v>
      </c>
      <c r="M58" s="177">
        <f t="shared" si="5"/>
        <v>200</v>
      </c>
      <c r="N58" s="177">
        <f t="shared" si="5"/>
        <v>74</v>
      </c>
      <c r="O58" s="177">
        <f t="shared" si="5"/>
        <v>0</v>
      </c>
      <c r="P58" s="177">
        <f t="shared" si="5"/>
        <v>0</v>
      </c>
      <c r="Q58" s="177">
        <f t="shared" si="5"/>
        <v>0</v>
      </c>
      <c r="R58" s="177">
        <f t="shared" si="5"/>
        <v>24</v>
      </c>
      <c r="S58" s="177">
        <f t="shared" si="5"/>
        <v>0</v>
      </c>
      <c r="T58" s="177">
        <f t="shared" si="5"/>
        <v>0</v>
      </c>
      <c r="U58" s="177">
        <f t="shared" si="5"/>
        <v>0</v>
      </c>
      <c r="V58" s="177">
        <f t="shared" si="5"/>
        <v>0</v>
      </c>
      <c r="W58" s="177">
        <f t="shared" si="5"/>
        <v>5</v>
      </c>
      <c r="X58" s="177">
        <f t="shared" si="5"/>
        <v>11</v>
      </c>
      <c r="Y58" s="177">
        <f t="shared" si="5"/>
        <v>0</v>
      </c>
      <c r="Z58" s="177">
        <f t="shared" si="5"/>
        <v>8</v>
      </c>
      <c r="AA58" s="177">
        <f t="shared" si="5"/>
        <v>0</v>
      </c>
      <c r="AB58" s="177">
        <f t="shared" si="5"/>
        <v>1</v>
      </c>
      <c r="AC58" s="177">
        <f t="shared" si="5"/>
        <v>0</v>
      </c>
      <c r="AD58" s="177">
        <f t="shared" si="5"/>
        <v>0</v>
      </c>
      <c r="AE58" s="177">
        <f t="shared" si="5"/>
        <v>0</v>
      </c>
      <c r="AF58" s="177">
        <v>1.25</v>
      </c>
      <c r="AG58" s="177">
        <f t="shared" si="5"/>
        <v>0</v>
      </c>
    </row>
    <row r="59" spans="1:33" s="50" customFormat="1" ht="11.25">
      <c r="A59" s="229" t="s">
        <v>86</v>
      </c>
      <c r="B59" s="229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125"/>
    </row>
    <row r="60" spans="1:33" s="50" customFormat="1" ht="11.25">
      <c r="A60" s="121">
        <v>15</v>
      </c>
      <c r="B60" s="155" t="s">
        <v>115</v>
      </c>
      <c r="C60" s="121">
        <v>100</v>
      </c>
      <c r="D60" s="58"/>
      <c r="E60" s="58"/>
      <c r="F60" s="58"/>
      <c r="G60" s="58"/>
      <c r="H60" s="58"/>
      <c r="I60" s="58"/>
      <c r="J60" s="58">
        <v>95</v>
      </c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>
        <v>6</v>
      </c>
      <c r="Y60" s="58"/>
      <c r="Z60" s="58"/>
      <c r="AA60" s="58"/>
      <c r="AB60" s="58"/>
      <c r="AC60" s="58"/>
      <c r="AD60" s="58"/>
      <c r="AE60" s="58"/>
      <c r="AF60" s="58"/>
      <c r="AG60" s="123"/>
    </row>
    <row r="61" spans="1:33" s="50" customFormat="1" ht="13.5" customHeight="1">
      <c r="A61" s="57">
        <v>255</v>
      </c>
      <c r="B61" s="110" t="s">
        <v>98</v>
      </c>
      <c r="C61" s="119">
        <v>120</v>
      </c>
      <c r="D61" s="58"/>
      <c r="E61" s="58">
        <v>21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>
        <v>90</v>
      </c>
      <c r="R61" s="58">
        <v>30</v>
      </c>
      <c r="S61" s="58"/>
      <c r="T61" s="58"/>
      <c r="U61" s="58"/>
      <c r="V61" s="58"/>
      <c r="W61" s="58">
        <v>6</v>
      </c>
      <c r="X61" s="58"/>
      <c r="Y61" s="58"/>
      <c r="Z61" s="58"/>
      <c r="AA61" s="58"/>
      <c r="AB61" s="58"/>
      <c r="AC61" s="58"/>
      <c r="AD61" s="58"/>
      <c r="AE61" s="58"/>
      <c r="AF61" s="58"/>
      <c r="AG61" s="123"/>
    </row>
    <row r="62" spans="1:33" s="50" customFormat="1" ht="11.25">
      <c r="A62" s="57">
        <v>312</v>
      </c>
      <c r="B62" s="104" t="s">
        <v>89</v>
      </c>
      <c r="C62" s="57">
        <v>180</v>
      </c>
      <c r="D62" s="58"/>
      <c r="E62" s="58"/>
      <c r="F62" s="58"/>
      <c r="G62" s="58"/>
      <c r="H62" s="58"/>
      <c r="I62" s="58">
        <v>154</v>
      </c>
      <c r="J62" s="58"/>
      <c r="K62" s="58"/>
      <c r="L62" s="58"/>
      <c r="M62" s="58"/>
      <c r="N62" s="58"/>
      <c r="O62" s="58"/>
      <c r="P62" s="58"/>
      <c r="Q62" s="58"/>
      <c r="R62" s="58">
        <v>27</v>
      </c>
      <c r="S62" s="58"/>
      <c r="T62" s="58"/>
      <c r="U62" s="58"/>
      <c r="V62" s="58"/>
      <c r="W62" s="58">
        <v>6</v>
      </c>
      <c r="X62" s="58"/>
      <c r="Y62" s="58"/>
      <c r="Z62" s="58"/>
      <c r="AA62" s="58"/>
      <c r="AB62" s="58"/>
      <c r="AC62" s="58"/>
      <c r="AD62" s="58"/>
      <c r="AE62" s="58"/>
      <c r="AF62" s="58"/>
      <c r="AG62" s="123"/>
    </row>
    <row r="63" spans="1:33" s="50" customFormat="1" ht="11.25" customHeight="1">
      <c r="A63" s="57" t="s">
        <v>138</v>
      </c>
      <c r="B63" s="110" t="s">
        <v>47</v>
      </c>
      <c r="C63" s="57">
        <v>200</v>
      </c>
      <c r="D63" s="58"/>
      <c r="E63" s="58"/>
      <c r="F63" s="58"/>
      <c r="G63" s="58"/>
      <c r="H63" s="58"/>
      <c r="I63" s="58"/>
      <c r="J63" s="58"/>
      <c r="K63" s="58"/>
      <c r="L63" s="58">
        <v>23</v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>
        <v>8</v>
      </c>
      <c r="AA63" s="58"/>
      <c r="AB63" s="58"/>
      <c r="AC63" s="58"/>
      <c r="AD63" s="58"/>
      <c r="AE63" s="58"/>
      <c r="AF63" s="58"/>
      <c r="AG63" s="123"/>
    </row>
    <row r="64" spans="1:33" s="50" customFormat="1" ht="11.25">
      <c r="A64" s="57"/>
      <c r="B64" s="76" t="s">
        <v>14</v>
      </c>
      <c r="C64" s="57">
        <v>40</v>
      </c>
      <c r="D64" s="58"/>
      <c r="E64" s="58">
        <v>40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123"/>
    </row>
    <row r="65" spans="1:33" s="50" customFormat="1" ht="11.25">
      <c r="A65" s="101"/>
      <c r="B65" s="99" t="s">
        <v>52</v>
      </c>
      <c r="C65" s="75">
        <v>40</v>
      </c>
      <c r="D65" s="58">
        <v>40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123"/>
    </row>
    <row r="66" spans="1:33" s="50" customFormat="1" ht="11.25">
      <c r="A66" s="102"/>
      <c r="B66" s="110" t="s">
        <v>103</v>
      </c>
      <c r="C66" s="57">
        <v>100</v>
      </c>
      <c r="D66" s="58"/>
      <c r="E66" s="58"/>
      <c r="F66" s="58"/>
      <c r="G66" s="58"/>
      <c r="H66" s="58"/>
      <c r="I66" s="58"/>
      <c r="J66" s="58"/>
      <c r="K66" s="58">
        <v>100</v>
      </c>
      <c r="L66" s="58"/>
      <c r="M66" s="58"/>
      <c r="N66" s="58"/>
      <c r="O66" s="58"/>
      <c r="P66" s="58"/>
      <c r="Q66" s="58"/>
      <c r="R66" s="58"/>
      <c r="S66" s="58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123"/>
    </row>
    <row r="67" spans="1:33" s="50" customFormat="1" ht="11.25">
      <c r="A67" s="60"/>
      <c r="B67" s="61" t="s">
        <v>85</v>
      </c>
      <c r="C67" s="62">
        <f>SUM(C60:C66)</f>
        <v>780</v>
      </c>
      <c r="D67" s="177">
        <f>D66+D65+D64+D63+D62+D61+D60</f>
        <v>40</v>
      </c>
      <c r="E67" s="177">
        <f aca="true" t="shared" si="6" ref="E67:AG67">E66+E65+E64+E63+E62+E61+E60</f>
        <v>61</v>
      </c>
      <c r="F67" s="177">
        <f t="shared" si="6"/>
        <v>0</v>
      </c>
      <c r="G67" s="177">
        <f t="shared" si="6"/>
        <v>0</v>
      </c>
      <c r="H67" s="177">
        <f t="shared" si="6"/>
        <v>0</v>
      </c>
      <c r="I67" s="177">
        <f t="shared" si="6"/>
        <v>154</v>
      </c>
      <c r="J67" s="177">
        <f t="shared" si="6"/>
        <v>95</v>
      </c>
      <c r="K67" s="177">
        <f t="shared" si="6"/>
        <v>100</v>
      </c>
      <c r="L67" s="177">
        <f t="shared" si="6"/>
        <v>23</v>
      </c>
      <c r="M67" s="177">
        <f t="shared" si="6"/>
        <v>0</v>
      </c>
      <c r="N67" s="177">
        <f t="shared" si="6"/>
        <v>0</v>
      </c>
      <c r="O67" s="177">
        <f t="shared" si="6"/>
        <v>0</v>
      </c>
      <c r="P67" s="177">
        <f t="shared" si="6"/>
        <v>0</v>
      </c>
      <c r="Q67" s="177">
        <f t="shared" si="6"/>
        <v>90</v>
      </c>
      <c r="R67" s="177">
        <f t="shared" si="6"/>
        <v>57</v>
      </c>
      <c r="S67" s="177">
        <f t="shared" si="6"/>
        <v>0</v>
      </c>
      <c r="T67" s="177">
        <f t="shared" si="6"/>
        <v>0</v>
      </c>
      <c r="U67" s="177">
        <f t="shared" si="6"/>
        <v>0</v>
      </c>
      <c r="V67" s="177">
        <f t="shared" si="6"/>
        <v>0</v>
      </c>
      <c r="W67" s="177">
        <f t="shared" si="6"/>
        <v>12</v>
      </c>
      <c r="X67" s="177">
        <f t="shared" si="6"/>
        <v>6</v>
      </c>
      <c r="Y67" s="177">
        <f t="shared" si="6"/>
        <v>0</v>
      </c>
      <c r="Z67" s="177">
        <f t="shared" si="6"/>
        <v>8</v>
      </c>
      <c r="AA67" s="177">
        <f t="shared" si="6"/>
        <v>0</v>
      </c>
      <c r="AB67" s="177">
        <f t="shared" si="6"/>
        <v>0</v>
      </c>
      <c r="AC67" s="177">
        <f t="shared" si="6"/>
        <v>0</v>
      </c>
      <c r="AD67" s="177">
        <f t="shared" si="6"/>
        <v>0</v>
      </c>
      <c r="AE67" s="177">
        <f t="shared" si="6"/>
        <v>0</v>
      </c>
      <c r="AF67" s="177">
        <v>1.25</v>
      </c>
      <c r="AG67" s="177">
        <f t="shared" si="6"/>
        <v>0</v>
      </c>
    </row>
    <row r="68" spans="1:33" s="50" customFormat="1" ht="11.25">
      <c r="A68" s="229" t="s">
        <v>87</v>
      </c>
      <c r="B68" s="229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123"/>
    </row>
    <row r="69" spans="1:33" s="50" customFormat="1" ht="11.25">
      <c r="A69" s="121"/>
      <c r="B69" s="120" t="s">
        <v>110</v>
      </c>
      <c r="C69" s="121">
        <v>100</v>
      </c>
      <c r="D69" s="68"/>
      <c r="E69" s="68"/>
      <c r="F69" s="68"/>
      <c r="G69" s="68"/>
      <c r="H69" s="68"/>
      <c r="I69" s="68"/>
      <c r="J69" s="68">
        <v>100</v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123"/>
    </row>
    <row r="70" spans="1:33" s="50" customFormat="1" ht="11.25">
      <c r="A70" s="98" t="s">
        <v>139</v>
      </c>
      <c r="B70" s="173" t="s">
        <v>129</v>
      </c>
      <c r="C70" s="57">
        <v>100</v>
      </c>
      <c r="D70" s="55"/>
      <c r="E70" s="55"/>
      <c r="F70" s="55">
        <v>1</v>
      </c>
      <c r="G70" s="55">
        <v>5</v>
      </c>
      <c r="H70" s="55"/>
      <c r="I70" s="55"/>
      <c r="J70" s="55">
        <v>13</v>
      </c>
      <c r="K70" s="55"/>
      <c r="L70" s="55"/>
      <c r="M70" s="55"/>
      <c r="N70" s="55">
        <v>50.6</v>
      </c>
      <c r="O70" s="55"/>
      <c r="P70" s="55"/>
      <c r="Q70" s="55"/>
      <c r="R70" s="55"/>
      <c r="S70" s="55"/>
      <c r="T70" s="55"/>
      <c r="U70" s="55"/>
      <c r="V70" s="55">
        <v>6</v>
      </c>
      <c r="W70" s="55">
        <v>4.6</v>
      </c>
      <c r="X70" s="55"/>
      <c r="Y70" s="55"/>
      <c r="Z70" s="55"/>
      <c r="AA70" s="55"/>
      <c r="AB70" s="55"/>
      <c r="AC70" s="55"/>
      <c r="AD70" s="55"/>
      <c r="AE70" s="55"/>
      <c r="AF70" s="55"/>
      <c r="AG70" s="123"/>
    </row>
    <row r="71" spans="1:33" s="50" customFormat="1" ht="11.25">
      <c r="A71" s="75">
        <v>336</v>
      </c>
      <c r="B71" s="100" t="s">
        <v>127</v>
      </c>
      <c r="C71" s="75">
        <v>180</v>
      </c>
      <c r="D71" s="58"/>
      <c r="E71" s="58"/>
      <c r="F71" s="58">
        <v>1.2</v>
      </c>
      <c r="G71" s="58"/>
      <c r="H71" s="58"/>
      <c r="I71" s="58"/>
      <c r="J71" s="58">
        <v>227.2</v>
      </c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>
        <v>6</v>
      </c>
      <c r="Y71" s="58"/>
      <c r="Z71" s="58"/>
      <c r="AA71" s="58"/>
      <c r="AB71" s="58"/>
      <c r="AC71" s="58"/>
      <c r="AD71" s="58"/>
      <c r="AE71" s="58"/>
      <c r="AF71" s="58"/>
      <c r="AG71" s="123"/>
    </row>
    <row r="72" spans="1:33" s="50" customFormat="1" ht="11.25">
      <c r="A72" s="98" t="s">
        <v>112</v>
      </c>
      <c r="B72" s="105" t="s">
        <v>48</v>
      </c>
      <c r="C72" s="97">
        <v>200</v>
      </c>
      <c r="D72" s="58"/>
      <c r="E72" s="58"/>
      <c r="F72" s="58"/>
      <c r="G72" s="58"/>
      <c r="H72" s="58"/>
      <c r="I72" s="58"/>
      <c r="J72" s="58"/>
      <c r="K72" s="58">
        <v>35</v>
      </c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>
        <v>5</v>
      </c>
      <c r="AA72" s="58"/>
      <c r="AB72" s="58">
        <v>1</v>
      </c>
      <c r="AC72" s="58"/>
      <c r="AD72" s="58"/>
      <c r="AE72" s="58"/>
      <c r="AF72" s="58"/>
      <c r="AG72" s="123"/>
    </row>
    <row r="73" spans="1:33" s="50" customFormat="1" ht="11.25">
      <c r="A73" s="57"/>
      <c r="B73" s="76" t="s">
        <v>14</v>
      </c>
      <c r="C73" s="57">
        <v>30</v>
      </c>
      <c r="D73" s="58"/>
      <c r="E73" s="58">
        <v>30</v>
      </c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123"/>
    </row>
    <row r="74" spans="1:33" s="50" customFormat="1" ht="11.25">
      <c r="A74" s="101"/>
      <c r="B74" s="99" t="s">
        <v>52</v>
      </c>
      <c r="C74" s="75">
        <v>40</v>
      </c>
      <c r="D74" s="58">
        <v>40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123"/>
    </row>
    <row r="75" spans="1:33" s="50" customFormat="1" ht="33.75">
      <c r="A75" s="98"/>
      <c r="B75" s="105" t="s">
        <v>51</v>
      </c>
      <c r="C75" s="98">
        <v>200</v>
      </c>
      <c r="D75" s="58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>
        <v>220</v>
      </c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123"/>
    </row>
    <row r="76" spans="1:33" s="50" customFormat="1" ht="11.25">
      <c r="A76" s="60"/>
      <c r="B76" s="61" t="s">
        <v>85</v>
      </c>
      <c r="C76" s="62">
        <f>SUM(C69:C75)</f>
        <v>850</v>
      </c>
      <c r="D76" s="177">
        <f>D75+D74+D73+D72+D71+D70+D69</f>
        <v>40</v>
      </c>
      <c r="E76" s="177">
        <f aca="true" t="shared" si="7" ref="E76:AG76">E75+E74+E73+E72+E71+E70+E69</f>
        <v>30</v>
      </c>
      <c r="F76" s="177">
        <f t="shared" si="7"/>
        <v>2.2</v>
      </c>
      <c r="G76" s="177">
        <f t="shared" si="7"/>
        <v>5</v>
      </c>
      <c r="H76" s="177">
        <f t="shared" si="7"/>
        <v>0</v>
      </c>
      <c r="I76" s="177">
        <f t="shared" si="7"/>
        <v>0</v>
      </c>
      <c r="J76" s="177">
        <f t="shared" si="7"/>
        <v>340.2</v>
      </c>
      <c r="K76" s="177">
        <f t="shared" si="7"/>
        <v>35</v>
      </c>
      <c r="L76" s="177">
        <f t="shared" si="7"/>
        <v>0</v>
      </c>
      <c r="M76" s="177">
        <f t="shared" si="7"/>
        <v>0</v>
      </c>
      <c r="N76" s="177">
        <f t="shared" si="7"/>
        <v>50.6</v>
      </c>
      <c r="O76" s="177">
        <f t="shared" si="7"/>
        <v>0</v>
      </c>
      <c r="P76" s="177">
        <f t="shared" si="7"/>
        <v>0</v>
      </c>
      <c r="Q76" s="177">
        <f t="shared" si="7"/>
        <v>0</v>
      </c>
      <c r="R76" s="177">
        <f t="shared" si="7"/>
        <v>0</v>
      </c>
      <c r="S76" s="177">
        <f t="shared" si="7"/>
        <v>220</v>
      </c>
      <c r="T76" s="177">
        <f t="shared" si="7"/>
        <v>0</v>
      </c>
      <c r="U76" s="177">
        <f t="shared" si="7"/>
        <v>0</v>
      </c>
      <c r="V76" s="177">
        <f t="shared" si="7"/>
        <v>6</v>
      </c>
      <c r="W76" s="177">
        <f t="shared" si="7"/>
        <v>4.6</v>
      </c>
      <c r="X76" s="177">
        <f t="shared" si="7"/>
        <v>6</v>
      </c>
      <c r="Y76" s="177">
        <f t="shared" si="7"/>
        <v>0</v>
      </c>
      <c r="Z76" s="177">
        <f t="shared" si="7"/>
        <v>5</v>
      </c>
      <c r="AA76" s="177">
        <f t="shared" si="7"/>
        <v>0</v>
      </c>
      <c r="AB76" s="177">
        <f t="shared" si="7"/>
        <v>1</v>
      </c>
      <c r="AC76" s="177">
        <f t="shared" si="7"/>
        <v>0</v>
      </c>
      <c r="AD76" s="177">
        <f t="shared" si="7"/>
        <v>0</v>
      </c>
      <c r="AE76" s="177">
        <f t="shared" si="7"/>
        <v>0</v>
      </c>
      <c r="AF76" s="177">
        <v>1.25</v>
      </c>
      <c r="AG76" s="177">
        <f t="shared" si="7"/>
        <v>0</v>
      </c>
    </row>
    <row r="77" spans="1:33" s="50" customFormat="1" ht="11.25">
      <c r="A77" s="229" t="s">
        <v>88</v>
      </c>
      <c r="B77" s="229"/>
      <c r="C77" s="53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125"/>
    </row>
    <row r="78" spans="1:33" s="50" customFormat="1" ht="11.25">
      <c r="A78" s="75"/>
      <c r="B78" s="111"/>
      <c r="C78" s="149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123"/>
    </row>
    <row r="79" spans="1:33" s="50" customFormat="1" ht="22.5">
      <c r="A79" s="114" t="s">
        <v>130</v>
      </c>
      <c r="B79" s="113" t="s">
        <v>136</v>
      </c>
      <c r="C79" s="97">
        <v>160</v>
      </c>
      <c r="D79" s="66"/>
      <c r="E79" s="66">
        <v>5</v>
      </c>
      <c r="F79" s="66"/>
      <c r="G79" s="66">
        <v>9</v>
      </c>
      <c r="H79" s="66"/>
      <c r="I79" s="66"/>
      <c r="J79" s="66"/>
      <c r="K79" s="66"/>
      <c r="L79" s="66"/>
      <c r="M79" s="67"/>
      <c r="N79" s="66"/>
      <c r="O79" s="66"/>
      <c r="P79" s="66"/>
      <c r="Q79" s="67"/>
      <c r="R79" s="66">
        <v>105.3</v>
      </c>
      <c r="S79" s="66"/>
      <c r="T79" s="66">
        <v>150</v>
      </c>
      <c r="U79" s="66"/>
      <c r="V79" s="66">
        <v>5</v>
      </c>
      <c r="W79" s="66">
        <v>5</v>
      </c>
      <c r="X79" s="66"/>
      <c r="Y79" s="66">
        <v>0.1</v>
      </c>
      <c r="Z79" s="66">
        <v>6</v>
      </c>
      <c r="AA79" s="66"/>
      <c r="AB79" s="66"/>
      <c r="AC79" s="66"/>
      <c r="AD79" s="66"/>
      <c r="AE79" s="66"/>
      <c r="AF79" s="66"/>
      <c r="AG79" s="124"/>
    </row>
    <row r="80" spans="1:33" s="50" customFormat="1" ht="11.25">
      <c r="A80" s="121" t="s">
        <v>97</v>
      </c>
      <c r="B80" s="176" t="s">
        <v>117</v>
      </c>
      <c r="C80" s="121">
        <v>200</v>
      </c>
      <c r="D80" s="66"/>
      <c r="E80" s="66"/>
      <c r="F80" s="66"/>
      <c r="G80" s="66"/>
      <c r="H80" s="66"/>
      <c r="I80" s="66"/>
      <c r="J80" s="66"/>
      <c r="K80" s="66"/>
      <c r="L80" s="66"/>
      <c r="M80" s="67"/>
      <c r="N80" s="66"/>
      <c r="O80" s="66"/>
      <c r="P80" s="66"/>
      <c r="Q80" s="67"/>
      <c r="R80" s="66">
        <v>120</v>
      </c>
      <c r="S80" s="66"/>
      <c r="T80" s="66"/>
      <c r="U80" s="66"/>
      <c r="V80" s="66"/>
      <c r="W80" s="66"/>
      <c r="X80" s="66"/>
      <c r="Y80" s="66"/>
      <c r="Z80" s="66">
        <v>7</v>
      </c>
      <c r="AA80" s="66"/>
      <c r="AB80" s="66"/>
      <c r="AC80" s="66">
        <v>5</v>
      </c>
      <c r="AD80" s="66"/>
      <c r="AE80" s="66"/>
      <c r="AF80" s="66"/>
      <c r="AG80" s="124"/>
    </row>
    <row r="81" spans="1:33" s="50" customFormat="1" ht="11.25">
      <c r="A81" s="57"/>
      <c r="B81" s="76" t="s">
        <v>14</v>
      </c>
      <c r="C81" s="57">
        <v>40</v>
      </c>
      <c r="D81" s="58"/>
      <c r="E81" s="58">
        <v>40</v>
      </c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123"/>
    </row>
    <row r="82" spans="1:33" s="50" customFormat="1" ht="11.25">
      <c r="A82" s="98"/>
      <c r="B82" s="110" t="s">
        <v>103</v>
      </c>
      <c r="C82" s="57">
        <v>100</v>
      </c>
      <c r="D82" s="58"/>
      <c r="E82" s="58"/>
      <c r="F82" s="58"/>
      <c r="G82" s="58"/>
      <c r="H82" s="58"/>
      <c r="I82" s="58"/>
      <c r="J82" s="58"/>
      <c r="K82" s="58">
        <v>100</v>
      </c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123"/>
    </row>
    <row r="83" spans="1:33" s="50" customFormat="1" ht="11.25">
      <c r="A83" s="97"/>
      <c r="B83" s="110"/>
      <c r="C83" s="52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124"/>
    </row>
    <row r="84" spans="1:33" s="50" customFormat="1" ht="11.25">
      <c r="A84" s="60"/>
      <c r="B84" s="61" t="s">
        <v>85</v>
      </c>
      <c r="C84" s="62">
        <f>SUM(C78:C83)</f>
        <v>500</v>
      </c>
      <c r="D84" s="177">
        <f>D83+D82+D81+D80+D79+D78</f>
        <v>0</v>
      </c>
      <c r="E84" s="177">
        <f aca="true" t="shared" si="8" ref="E84:AG84">E83+E82+E81+E80+E79+E78</f>
        <v>45</v>
      </c>
      <c r="F84" s="177">
        <f t="shared" si="8"/>
        <v>0</v>
      </c>
      <c r="G84" s="177">
        <f t="shared" si="8"/>
        <v>9</v>
      </c>
      <c r="H84" s="177">
        <f t="shared" si="8"/>
        <v>0</v>
      </c>
      <c r="I84" s="177">
        <f t="shared" si="8"/>
        <v>0</v>
      </c>
      <c r="J84" s="177">
        <f t="shared" si="8"/>
        <v>0</v>
      </c>
      <c r="K84" s="177">
        <f t="shared" si="8"/>
        <v>100</v>
      </c>
      <c r="L84" s="177">
        <f t="shared" si="8"/>
        <v>0</v>
      </c>
      <c r="M84" s="177">
        <f t="shared" si="8"/>
        <v>0</v>
      </c>
      <c r="N84" s="177">
        <f t="shared" si="8"/>
        <v>0</v>
      </c>
      <c r="O84" s="177">
        <f t="shared" si="8"/>
        <v>0</v>
      </c>
      <c r="P84" s="177">
        <f t="shared" si="8"/>
        <v>0</v>
      </c>
      <c r="Q84" s="177">
        <f t="shared" si="8"/>
        <v>0</v>
      </c>
      <c r="R84" s="177">
        <f t="shared" si="8"/>
        <v>225.3</v>
      </c>
      <c r="S84" s="177">
        <f t="shared" si="8"/>
        <v>0</v>
      </c>
      <c r="T84" s="177">
        <f t="shared" si="8"/>
        <v>150</v>
      </c>
      <c r="U84" s="177">
        <f t="shared" si="8"/>
        <v>0</v>
      </c>
      <c r="V84" s="177">
        <f t="shared" si="8"/>
        <v>5</v>
      </c>
      <c r="W84" s="177">
        <f t="shared" si="8"/>
        <v>5</v>
      </c>
      <c r="X84" s="177">
        <f t="shared" si="8"/>
        <v>0</v>
      </c>
      <c r="Y84" s="177">
        <f t="shared" si="8"/>
        <v>0.1</v>
      </c>
      <c r="Z84" s="177">
        <f t="shared" si="8"/>
        <v>13</v>
      </c>
      <c r="AA84" s="177">
        <f t="shared" si="8"/>
        <v>0</v>
      </c>
      <c r="AB84" s="177">
        <f t="shared" si="8"/>
        <v>0</v>
      </c>
      <c r="AC84" s="177">
        <f t="shared" si="8"/>
        <v>5</v>
      </c>
      <c r="AD84" s="177">
        <f t="shared" si="8"/>
        <v>0</v>
      </c>
      <c r="AE84" s="177">
        <f t="shared" si="8"/>
        <v>0</v>
      </c>
      <c r="AF84" s="177">
        <v>1.25</v>
      </c>
      <c r="AG84" s="177">
        <f t="shared" si="8"/>
        <v>0</v>
      </c>
    </row>
    <row r="85" spans="1:33" s="50" customFormat="1" ht="10.5" customHeight="1">
      <c r="A85" s="229" t="s">
        <v>90</v>
      </c>
      <c r="B85" s="229"/>
      <c r="C85" s="53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125"/>
    </row>
    <row r="86" spans="1:33" s="50" customFormat="1" ht="11.25">
      <c r="A86" s="121"/>
      <c r="B86" s="155"/>
      <c r="C86" s="75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123"/>
    </row>
    <row r="87" spans="1:33" s="50" customFormat="1" ht="11.25">
      <c r="A87" s="75">
        <v>572</v>
      </c>
      <c r="B87" s="111" t="s">
        <v>122</v>
      </c>
      <c r="C87" s="149">
        <v>40</v>
      </c>
      <c r="D87" s="58"/>
      <c r="E87" s="58"/>
      <c r="F87" s="58"/>
      <c r="G87" s="58"/>
      <c r="H87" s="58"/>
      <c r="I87" s="123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>
        <v>1</v>
      </c>
      <c r="Z87" s="58"/>
      <c r="AA87" s="58"/>
      <c r="AB87" s="58"/>
      <c r="AC87" s="58"/>
      <c r="AD87" s="58"/>
      <c r="AE87" s="58"/>
      <c r="AF87" s="58"/>
      <c r="AG87" s="123"/>
    </row>
    <row r="88" spans="1:33" s="50" customFormat="1" ht="18" customHeight="1">
      <c r="A88" s="98" t="s">
        <v>154</v>
      </c>
      <c r="B88" s="165" t="s">
        <v>153</v>
      </c>
      <c r="C88" s="180">
        <v>160</v>
      </c>
      <c r="D88" s="58"/>
      <c r="E88" s="58"/>
      <c r="F88" s="58">
        <v>10.6</v>
      </c>
      <c r="G88" s="58"/>
      <c r="H88" s="58"/>
      <c r="I88" s="58">
        <v>93</v>
      </c>
      <c r="J88" s="58">
        <v>50</v>
      </c>
      <c r="K88" s="58"/>
      <c r="L88" s="58"/>
      <c r="M88" s="58"/>
      <c r="N88" s="58"/>
      <c r="O88" s="58"/>
      <c r="P88" s="58"/>
      <c r="Q88" s="58"/>
      <c r="R88" s="58">
        <v>31.8</v>
      </c>
      <c r="S88" s="58"/>
      <c r="T88" s="58"/>
      <c r="U88" s="58">
        <v>8</v>
      </c>
      <c r="V88" s="58"/>
      <c r="W88" s="123">
        <v>4</v>
      </c>
      <c r="X88" s="58">
        <v>3.2</v>
      </c>
      <c r="Y88" s="58">
        <v>0.1</v>
      </c>
      <c r="Z88" s="58">
        <v>0.3</v>
      </c>
      <c r="AA88" s="58"/>
      <c r="AB88" s="58"/>
      <c r="AC88" s="58"/>
      <c r="AD88" s="58"/>
      <c r="AE88" s="58"/>
      <c r="AF88" s="58"/>
      <c r="AG88" s="123"/>
    </row>
    <row r="89" spans="1:33" s="50" customFormat="1" ht="11.25">
      <c r="A89" s="97"/>
      <c r="B89" s="110" t="s">
        <v>159</v>
      </c>
      <c r="C89" s="52">
        <v>12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>
        <v>12</v>
      </c>
      <c r="AB89" s="67"/>
      <c r="AC89" s="67"/>
      <c r="AD89" s="67"/>
      <c r="AE89" s="67"/>
      <c r="AF89" s="67"/>
      <c r="AG89" s="124"/>
    </row>
    <row r="90" spans="1:33" s="50" customFormat="1" ht="11.25">
      <c r="A90" s="57" t="s">
        <v>141</v>
      </c>
      <c r="B90" s="105" t="s">
        <v>134</v>
      </c>
      <c r="C90" s="57">
        <v>200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>
        <v>120</v>
      </c>
      <c r="S90" s="58"/>
      <c r="T90" s="58"/>
      <c r="U90" s="58"/>
      <c r="V90" s="58"/>
      <c r="W90" s="58"/>
      <c r="X90" s="58"/>
      <c r="Y90" s="58"/>
      <c r="Z90" s="58">
        <v>8</v>
      </c>
      <c r="AA90" s="58"/>
      <c r="AB90" s="58">
        <v>1</v>
      </c>
      <c r="AC90" s="58"/>
      <c r="AD90" s="58"/>
      <c r="AE90" s="58"/>
      <c r="AF90" s="58"/>
      <c r="AG90" s="123"/>
    </row>
    <row r="91" spans="1:33" s="50" customFormat="1" ht="11.25">
      <c r="A91" s="75"/>
      <c r="B91" s="76" t="s">
        <v>14</v>
      </c>
      <c r="C91" s="57">
        <v>40</v>
      </c>
      <c r="D91" s="58"/>
      <c r="E91" s="58">
        <v>40</v>
      </c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123"/>
    </row>
    <row r="92" spans="1:33" s="50" customFormat="1" ht="11.25">
      <c r="A92" s="57"/>
      <c r="B92" s="99" t="s">
        <v>52</v>
      </c>
      <c r="C92" s="75">
        <v>25</v>
      </c>
      <c r="D92" s="58">
        <v>40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123"/>
    </row>
    <row r="93" spans="1:33" s="50" customFormat="1" ht="22.5" customHeight="1">
      <c r="A93" s="98"/>
      <c r="B93" s="165" t="s">
        <v>108</v>
      </c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8">
        <v>200</v>
      </c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123"/>
    </row>
    <row r="94" spans="1:33" s="50" customFormat="1" ht="11.25">
      <c r="A94" s="60"/>
      <c r="B94" s="61" t="s">
        <v>85</v>
      </c>
      <c r="C94" s="62">
        <f>SUM(C86:C93)</f>
        <v>477</v>
      </c>
      <c r="D94" s="177">
        <f aca="true" t="shared" si="9" ref="D94:AE94">D93+D92+D91+D90+D89+D88+D87+D86</f>
        <v>40</v>
      </c>
      <c r="E94" s="177">
        <f t="shared" si="9"/>
        <v>40</v>
      </c>
      <c r="F94" s="177">
        <f t="shared" si="9"/>
        <v>10.6</v>
      </c>
      <c r="G94" s="177">
        <f t="shared" si="9"/>
        <v>0</v>
      </c>
      <c r="H94" s="177">
        <f t="shared" si="9"/>
        <v>0</v>
      </c>
      <c r="I94" s="177">
        <f t="shared" si="9"/>
        <v>93</v>
      </c>
      <c r="J94" s="177">
        <f t="shared" si="9"/>
        <v>50</v>
      </c>
      <c r="K94" s="177">
        <f t="shared" si="9"/>
        <v>0</v>
      </c>
      <c r="L94" s="177">
        <f t="shared" si="9"/>
        <v>0</v>
      </c>
      <c r="M94" s="177">
        <f t="shared" si="9"/>
        <v>200</v>
      </c>
      <c r="N94" s="177">
        <f t="shared" si="9"/>
        <v>0</v>
      </c>
      <c r="O94" s="177">
        <f t="shared" si="9"/>
        <v>0</v>
      </c>
      <c r="P94" s="177">
        <f t="shared" si="9"/>
        <v>0</v>
      </c>
      <c r="Q94" s="177">
        <f t="shared" si="9"/>
        <v>0</v>
      </c>
      <c r="R94" s="177">
        <f t="shared" si="9"/>
        <v>151.8</v>
      </c>
      <c r="S94" s="177">
        <f t="shared" si="9"/>
        <v>0</v>
      </c>
      <c r="T94" s="177">
        <f t="shared" si="9"/>
        <v>0</v>
      </c>
      <c r="U94" s="177">
        <f t="shared" si="9"/>
        <v>8</v>
      </c>
      <c r="V94" s="177">
        <f t="shared" si="9"/>
        <v>0</v>
      </c>
      <c r="W94" s="177">
        <f t="shared" si="9"/>
        <v>4</v>
      </c>
      <c r="X94" s="177">
        <f t="shared" si="9"/>
        <v>3.2</v>
      </c>
      <c r="Y94" s="177">
        <f t="shared" si="9"/>
        <v>1.1</v>
      </c>
      <c r="Z94" s="177">
        <f t="shared" si="9"/>
        <v>8.3</v>
      </c>
      <c r="AA94" s="177">
        <f t="shared" si="9"/>
        <v>12</v>
      </c>
      <c r="AB94" s="177">
        <f t="shared" si="9"/>
        <v>1</v>
      </c>
      <c r="AC94" s="177">
        <f t="shared" si="9"/>
        <v>0</v>
      </c>
      <c r="AD94" s="177">
        <f t="shared" si="9"/>
        <v>0</v>
      </c>
      <c r="AE94" s="177">
        <f t="shared" si="9"/>
        <v>0</v>
      </c>
      <c r="AF94" s="177">
        <v>1.25</v>
      </c>
      <c r="AG94" s="177">
        <f>AG93+AG92+AG91+AG90+AG89+AG88+AG87+AG86</f>
        <v>0</v>
      </c>
    </row>
    <row r="95" spans="1:33" s="50" customFormat="1" ht="11.25">
      <c r="A95" s="63"/>
      <c r="B95" s="51"/>
      <c r="C95" s="59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125"/>
    </row>
    <row r="96" spans="1:33" s="50" customFormat="1" ht="11.25">
      <c r="A96" s="69"/>
      <c r="B96" s="73" t="s">
        <v>95</v>
      </c>
      <c r="C96" s="69"/>
      <c r="D96" s="70">
        <f aca="true" t="shared" si="10" ref="D96:AG96">D94+D84+D76+D67+D58+D48+D38+D29+D19+D10</f>
        <v>290</v>
      </c>
      <c r="E96" s="70">
        <f t="shared" si="10"/>
        <v>492.5</v>
      </c>
      <c r="F96" s="70">
        <f t="shared" si="10"/>
        <v>51.599999999999994</v>
      </c>
      <c r="G96" s="70">
        <f t="shared" si="10"/>
        <v>130.5</v>
      </c>
      <c r="H96" s="70">
        <f t="shared" si="10"/>
        <v>52</v>
      </c>
      <c r="I96" s="70">
        <f t="shared" si="10"/>
        <v>483</v>
      </c>
      <c r="J96" s="70">
        <f t="shared" si="10"/>
        <v>825.7</v>
      </c>
      <c r="K96" s="70">
        <f t="shared" si="10"/>
        <v>477</v>
      </c>
      <c r="L96" s="70">
        <f t="shared" si="10"/>
        <v>48</v>
      </c>
      <c r="M96" s="70">
        <f t="shared" si="10"/>
        <v>500</v>
      </c>
      <c r="N96" s="70">
        <f t="shared" si="10"/>
        <v>198.6</v>
      </c>
      <c r="O96" s="70">
        <f t="shared" si="10"/>
        <v>101</v>
      </c>
      <c r="P96" s="70">
        <f t="shared" si="10"/>
        <v>130.5</v>
      </c>
      <c r="Q96" s="70">
        <f t="shared" si="10"/>
        <v>190</v>
      </c>
      <c r="R96" s="70">
        <f t="shared" si="10"/>
        <v>846.6</v>
      </c>
      <c r="S96" s="70">
        <f t="shared" si="10"/>
        <v>440</v>
      </c>
      <c r="T96" s="70">
        <f t="shared" si="10"/>
        <v>150</v>
      </c>
      <c r="U96" s="70">
        <f t="shared" si="10"/>
        <v>38</v>
      </c>
      <c r="V96" s="70">
        <f t="shared" si="10"/>
        <v>25.6</v>
      </c>
      <c r="W96" s="70">
        <f t="shared" si="10"/>
        <v>84.1</v>
      </c>
      <c r="X96" s="70">
        <f t="shared" si="10"/>
        <v>44</v>
      </c>
      <c r="Y96" s="174">
        <f t="shared" si="10"/>
        <v>2.5</v>
      </c>
      <c r="Z96" s="70">
        <f t="shared" si="10"/>
        <v>83.3</v>
      </c>
      <c r="AA96" s="70">
        <f t="shared" si="10"/>
        <v>37</v>
      </c>
      <c r="AB96" s="70">
        <f t="shared" si="10"/>
        <v>5</v>
      </c>
      <c r="AC96" s="70">
        <f t="shared" si="10"/>
        <v>5</v>
      </c>
      <c r="AD96" s="70">
        <f t="shared" si="10"/>
        <v>3</v>
      </c>
      <c r="AE96" s="70">
        <f t="shared" si="10"/>
        <v>0.75</v>
      </c>
      <c r="AF96" s="70">
        <f t="shared" si="10"/>
        <v>12.5</v>
      </c>
      <c r="AG96" s="70">
        <f t="shared" si="10"/>
        <v>10</v>
      </c>
    </row>
    <row r="97" spans="1:33" s="142" customFormat="1" ht="11.25">
      <c r="A97" s="69"/>
      <c r="B97" s="130" t="s">
        <v>94</v>
      </c>
      <c r="C97" s="53"/>
      <c r="D97" s="141">
        <v>300</v>
      </c>
      <c r="E97" s="141">
        <v>500</v>
      </c>
      <c r="F97" s="141">
        <v>50</v>
      </c>
      <c r="G97" s="141">
        <v>125</v>
      </c>
      <c r="H97" s="141">
        <v>50</v>
      </c>
      <c r="I97" s="141">
        <v>467.5</v>
      </c>
      <c r="J97" s="141">
        <v>800</v>
      </c>
      <c r="K97" s="141">
        <v>462.5</v>
      </c>
      <c r="L97" s="141">
        <v>50</v>
      </c>
      <c r="M97" s="141">
        <v>500</v>
      </c>
      <c r="N97" s="141">
        <v>195</v>
      </c>
      <c r="O97" s="141">
        <v>100</v>
      </c>
      <c r="P97" s="141">
        <v>132.5</v>
      </c>
      <c r="Q97" s="141">
        <v>192.5</v>
      </c>
      <c r="R97" s="141">
        <v>875</v>
      </c>
      <c r="S97" s="141">
        <v>450</v>
      </c>
      <c r="T97" s="141">
        <v>150</v>
      </c>
      <c r="U97" s="141">
        <v>37.5</v>
      </c>
      <c r="V97" s="141">
        <v>25</v>
      </c>
      <c r="W97" s="141">
        <v>87.5</v>
      </c>
      <c r="X97" s="141">
        <v>45</v>
      </c>
      <c r="Y97" s="141">
        <v>2.5</v>
      </c>
      <c r="Z97" s="141">
        <v>87.5</v>
      </c>
      <c r="AA97" s="141">
        <v>37.5</v>
      </c>
      <c r="AB97" s="141">
        <v>5</v>
      </c>
      <c r="AC97" s="141">
        <v>5</v>
      </c>
      <c r="AD97" s="141">
        <v>3</v>
      </c>
      <c r="AE97" s="141">
        <v>0.75</v>
      </c>
      <c r="AF97" s="141">
        <v>12.5</v>
      </c>
      <c r="AG97" s="141">
        <v>10</v>
      </c>
    </row>
    <row r="98" spans="1:33" s="50" customFormat="1" ht="11.25">
      <c r="A98" s="71"/>
      <c r="B98" s="74" t="s">
        <v>93</v>
      </c>
      <c r="C98" s="71"/>
      <c r="D98" s="72">
        <f>(D96*100/D97)-100</f>
        <v>-3.3333333333333286</v>
      </c>
      <c r="E98" s="72">
        <f>(E96*100/E97)-100</f>
        <v>-1.5</v>
      </c>
      <c r="F98" s="72">
        <f>(F96*100/F97)-100</f>
        <v>3.1999999999999886</v>
      </c>
      <c r="G98" s="72">
        <f aca="true" t="shared" si="11" ref="G98:AG98">(G96*100/G97)-100</f>
        <v>4.400000000000006</v>
      </c>
      <c r="H98" s="72">
        <f t="shared" si="11"/>
        <v>4</v>
      </c>
      <c r="I98" s="72">
        <f t="shared" si="11"/>
        <v>3.3155080213903716</v>
      </c>
      <c r="J98" s="72">
        <f t="shared" si="11"/>
        <v>3.2125000000000057</v>
      </c>
      <c r="K98" s="72">
        <f t="shared" si="11"/>
        <v>3.1351351351351298</v>
      </c>
      <c r="L98" s="72">
        <f t="shared" si="11"/>
        <v>-4</v>
      </c>
      <c r="M98" s="72">
        <f t="shared" si="11"/>
        <v>0</v>
      </c>
      <c r="N98" s="72">
        <f t="shared" si="11"/>
        <v>1.8461538461538396</v>
      </c>
      <c r="O98" s="72">
        <f t="shared" si="11"/>
        <v>1</v>
      </c>
      <c r="P98" s="72">
        <f t="shared" si="11"/>
        <v>-1.5094339622641542</v>
      </c>
      <c r="Q98" s="72">
        <f t="shared" si="11"/>
        <v>-1.2987012987013031</v>
      </c>
      <c r="R98" s="72">
        <f t="shared" si="11"/>
        <v>-3.2457142857142856</v>
      </c>
      <c r="S98" s="72">
        <f t="shared" si="11"/>
        <v>-2.2222222222222285</v>
      </c>
      <c r="T98" s="72">
        <f t="shared" si="11"/>
        <v>0</v>
      </c>
      <c r="U98" s="72">
        <f t="shared" si="11"/>
        <v>1.3333333333333286</v>
      </c>
      <c r="V98" s="72">
        <f t="shared" si="11"/>
        <v>2.4000000000000057</v>
      </c>
      <c r="W98" s="72">
        <f t="shared" si="11"/>
        <v>-3.885714285714286</v>
      </c>
      <c r="X98" s="72">
        <f t="shared" si="11"/>
        <v>-2.2222222222222285</v>
      </c>
      <c r="Y98" s="72">
        <f t="shared" si="11"/>
        <v>0</v>
      </c>
      <c r="Z98" s="72">
        <f t="shared" si="11"/>
        <v>-4.799999999999997</v>
      </c>
      <c r="AA98" s="72">
        <f t="shared" si="11"/>
        <v>-1.3333333333333286</v>
      </c>
      <c r="AB98" s="72">
        <f t="shared" si="11"/>
        <v>0</v>
      </c>
      <c r="AC98" s="72">
        <f>(AC96*100/AC97)-100</f>
        <v>0</v>
      </c>
      <c r="AD98" s="72">
        <f t="shared" si="11"/>
        <v>0</v>
      </c>
      <c r="AE98" s="72">
        <f t="shared" si="11"/>
        <v>0</v>
      </c>
      <c r="AF98" s="72">
        <f t="shared" si="11"/>
        <v>0</v>
      </c>
      <c r="AG98" s="70">
        <f t="shared" si="11"/>
        <v>0</v>
      </c>
    </row>
    <row r="99" s="190" customFormat="1" ht="12.75">
      <c r="B99" s="197"/>
    </row>
    <row r="101" spans="4:14" ht="12.75">
      <c r="D101" s="164"/>
      <c r="E101" s="164"/>
      <c r="I101" s="164"/>
      <c r="N101" s="164"/>
    </row>
  </sheetData>
  <sheetProtection/>
  <mergeCells count="10">
    <mergeCell ref="A59:B59"/>
    <mergeCell ref="A68:B68"/>
    <mergeCell ref="A77:B77"/>
    <mergeCell ref="A85:B85"/>
    <mergeCell ref="A2:B2"/>
    <mergeCell ref="A11:B11"/>
    <mergeCell ref="A20:B20"/>
    <mergeCell ref="A30:B30"/>
    <mergeCell ref="A39:B39"/>
    <mergeCell ref="A49:B49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21"/>
  <sheetViews>
    <sheetView zoomScalePageLayoutView="0" workbookViewId="0" topLeftCell="A1">
      <selection activeCell="D8" sqref="D8:O8"/>
    </sheetView>
  </sheetViews>
  <sheetFormatPr defaultColWidth="9.140625" defaultRowHeight="12.75"/>
  <cols>
    <col min="1" max="1" width="5.421875" style="3" customWidth="1"/>
    <col min="3" max="3" width="21.140625" style="0" customWidth="1"/>
    <col min="4" max="4" width="6.7109375" style="0" customWidth="1"/>
    <col min="5" max="5" width="6.8515625" style="0" customWidth="1"/>
    <col min="6" max="6" width="6.28125" style="0" customWidth="1"/>
    <col min="7" max="7" width="15.8515625" style="0" customWidth="1"/>
    <col min="8" max="8" width="7.421875" style="0" customWidth="1"/>
    <col min="9" max="9" width="6.28125" style="0" customWidth="1"/>
    <col min="10" max="10" width="7.140625" style="0" customWidth="1"/>
    <col min="11" max="11" width="6.85156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6.8515625" style="0" customWidth="1"/>
    <col min="16" max="16384" width="9.140625" style="3" customWidth="1"/>
  </cols>
  <sheetData>
    <row r="1" spans="2:16" s="7" customFormat="1" ht="15">
      <c r="B1" s="5"/>
      <c r="C1" s="5"/>
      <c r="D1" s="5"/>
      <c r="E1" s="5"/>
      <c r="F1" s="5"/>
      <c r="G1" s="5"/>
      <c r="H1" s="5"/>
      <c r="I1" s="5"/>
      <c r="J1" s="5"/>
      <c r="K1" s="5"/>
      <c r="L1" s="239" t="s">
        <v>38</v>
      </c>
      <c r="M1" s="240"/>
      <c r="N1" s="240"/>
      <c r="O1" s="240"/>
      <c r="P1" s="240"/>
    </row>
    <row r="2" spans="2:15" s="7" customFormat="1" ht="15">
      <c r="B2" s="241" t="s">
        <v>44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2:15" s="7" customFormat="1" ht="18" customHeight="1"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2:15" s="7" customFormat="1" ht="18" customHeight="1">
      <c r="B4" s="243"/>
      <c r="C4" s="24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21" customFormat="1" ht="18" customHeight="1">
      <c r="B5" s="236" t="s">
        <v>45</v>
      </c>
      <c r="C5" s="236"/>
      <c r="D5" s="231" t="s">
        <v>1</v>
      </c>
      <c r="E5" s="231"/>
      <c r="F5" s="231"/>
      <c r="G5" s="231" t="s">
        <v>5</v>
      </c>
      <c r="H5" s="231" t="s">
        <v>7</v>
      </c>
      <c r="I5" s="231"/>
      <c r="J5" s="231"/>
      <c r="K5" s="231"/>
      <c r="L5" s="231" t="s">
        <v>6</v>
      </c>
      <c r="M5" s="231"/>
      <c r="N5" s="231"/>
      <c r="O5" s="231"/>
    </row>
    <row r="6" spans="2:15" s="21" customFormat="1" ht="18" customHeight="1">
      <c r="B6" s="236"/>
      <c r="C6" s="236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2:15" s="21" customFormat="1" ht="18" customHeight="1">
      <c r="B7" s="236"/>
      <c r="C7" s="236"/>
      <c r="D7" s="13" t="s">
        <v>2</v>
      </c>
      <c r="E7" s="13" t="s">
        <v>3</v>
      </c>
      <c r="F7" s="13" t="s">
        <v>4</v>
      </c>
      <c r="G7" s="231"/>
      <c r="H7" s="13" t="s">
        <v>23</v>
      </c>
      <c r="I7" s="13" t="s">
        <v>8</v>
      </c>
      <c r="J7" s="13" t="s">
        <v>16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</row>
    <row r="8" spans="2:15" s="23" customFormat="1" ht="18" customHeight="1">
      <c r="B8" s="232" t="s">
        <v>37</v>
      </c>
      <c r="C8" s="233"/>
      <c r="D8" s="13">
        <v>0.4</v>
      </c>
      <c r="E8" s="13">
        <v>0.4</v>
      </c>
      <c r="F8" s="13">
        <v>9.8</v>
      </c>
      <c r="G8" s="14">
        <v>47</v>
      </c>
      <c r="H8" s="13">
        <v>0.03</v>
      </c>
      <c r="I8" s="13">
        <v>10</v>
      </c>
      <c r="J8" s="13">
        <v>0</v>
      </c>
      <c r="K8" s="13">
        <v>0.2</v>
      </c>
      <c r="L8" s="13">
        <v>16</v>
      </c>
      <c r="M8" s="13">
        <v>11</v>
      </c>
      <c r="N8" s="13">
        <v>9</v>
      </c>
      <c r="O8" s="13">
        <v>2.2</v>
      </c>
    </row>
    <row r="9" spans="2:15" s="21" customFormat="1" ht="18" customHeight="1">
      <c r="B9" s="234" t="s">
        <v>29</v>
      </c>
      <c r="C9" s="235"/>
      <c r="D9" s="13">
        <v>0.4</v>
      </c>
      <c r="E9" s="13">
        <v>0.3</v>
      </c>
      <c r="F9" s="13">
        <v>10.3</v>
      </c>
      <c r="G9" s="14">
        <v>47</v>
      </c>
      <c r="H9" s="13">
        <v>0.02</v>
      </c>
      <c r="I9" s="13">
        <v>5</v>
      </c>
      <c r="J9" s="13">
        <v>0</v>
      </c>
      <c r="K9" s="13">
        <v>0.4</v>
      </c>
      <c r="L9" s="13">
        <v>19</v>
      </c>
      <c r="M9" s="13">
        <v>16</v>
      </c>
      <c r="N9" s="13">
        <v>12</v>
      </c>
      <c r="O9" s="13">
        <v>2.3</v>
      </c>
    </row>
    <row r="10" spans="2:15" s="21" customFormat="1" ht="18" customHeight="1">
      <c r="B10" s="234" t="s">
        <v>40</v>
      </c>
      <c r="C10" s="235"/>
      <c r="D10" s="13">
        <v>0.9</v>
      </c>
      <c r="E10" s="13">
        <v>0.2</v>
      </c>
      <c r="F10" s="13">
        <v>8.1</v>
      </c>
      <c r="G10" s="14">
        <v>43</v>
      </c>
      <c r="H10" s="13">
        <v>0.04</v>
      </c>
      <c r="I10" s="13">
        <v>60</v>
      </c>
      <c r="J10" s="13">
        <v>0</v>
      </c>
      <c r="K10" s="13">
        <v>0.2</v>
      </c>
      <c r="L10" s="13">
        <v>34</v>
      </c>
      <c r="M10" s="13">
        <v>23</v>
      </c>
      <c r="N10" s="13">
        <v>13</v>
      </c>
      <c r="O10" s="13">
        <v>0.3</v>
      </c>
    </row>
    <row r="11" spans="2:15" s="21" customFormat="1" ht="18" customHeight="1">
      <c r="B11" s="234" t="s">
        <v>41</v>
      </c>
      <c r="C11" s="235"/>
      <c r="D11" s="13">
        <v>0.8</v>
      </c>
      <c r="E11" s="13">
        <v>0.2</v>
      </c>
      <c r="F11" s="13">
        <v>7.5</v>
      </c>
      <c r="G11" s="14">
        <v>38</v>
      </c>
      <c r="H11" s="13">
        <v>0.06</v>
      </c>
      <c r="I11" s="13">
        <v>38</v>
      </c>
      <c r="J11" s="13">
        <v>0</v>
      </c>
      <c r="K11" s="13">
        <v>0.2</v>
      </c>
      <c r="L11" s="13">
        <v>35</v>
      </c>
      <c r="M11" s="13">
        <v>17</v>
      </c>
      <c r="N11" s="13">
        <v>11</v>
      </c>
      <c r="O11" s="13">
        <v>0.1</v>
      </c>
    </row>
    <row r="12" spans="2:15" s="21" customFormat="1" ht="18" customHeight="1">
      <c r="B12" s="234" t="s">
        <v>42</v>
      </c>
      <c r="C12" s="235"/>
      <c r="D12" s="13">
        <v>1.5</v>
      </c>
      <c r="E12" s="13">
        <v>0.5</v>
      </c>
      <c r="F12" s="13">
        <v>21</v>
      </c>
      <c r="G12" s="14">
        <v>96</v>
      </c>
      <c r="H12" s="13">
        <v>0.04</v>
      </c>
      <c r="I12" s="13">
        <v>10</v>
      </c>
      <c r="J12" s="13">
        <v>0</v>
      </c>
      <c r="K12" s="13">
        <v>0.4</v>
      </c>
      <c r="L12" s="13">
        <v>8</v>
      </c>
      <c r="M12" s="13">
        <v>28</v>
      </c>
      <c r="N12" s="13">
        <v>42</v>
      </c>
      <c r="O12" s="13">
        <v>0.6</v>
      </c>
    </row>
    <row r="13" spans="2:15" s="21" customFormat="1" ht="18" customHeight="1">
      <c r="B13" s="234" t="s">
        <v>30</v>
      </c>
      <c r="C13" s="235"/>
      <c r="D13" s="13">
        <v>0.8</v>
      </c>
      <c r="E13" s="13">
        <v>0.3</v>
      </c>
      <c r="F13" s="13">
        <v>9.6</v>
      </c>
      <c r="G13" s="14">
        <v>49</v>
      </c>
      <c r="H13" s="13">
        <v>0.06</v>
      </c>
      <c r="I13" s="13">
        <v>10</v>
      </c>
      <c r="J13" s="13">
        <v>0</v>
      </c>
      <c r="K13" s="13">
        <v>0.6</v>
      </c>
      <c r="L13" s="13">
        <v>20</v>
      </c>
      <c r="M13" s="13">
        <v>20</v>
      </c>
      <c r="N13" s="13">
        <v>9</v>
      </c>
      <c r="O13" s="13">
        <v>0.5</v>
      </c>
    </row>
    <row r="14" spans="2:15" s="22" customFormat="1" ht="18" customHeight="1">
      <c r="B14" s="237" t="s">
        <v>31</v>
      </c>
      <c r="C14" s="238"/>
      <c r="D14" s="13">
        <v>0.6</v>
      </c>
      <c r="E14" s="13">
        <v>0.6</v>
      </c>
      <c r="F14" s="13">
        <v>15.4</v>
      </c>
      <c r="G14" s="14">
        <v>72</v>
      </c>
      <c r="H14" s="13">
        <v>0.05</v>
      </c>
      <c r="I14" s="13">
        <v>6</v>
      </c>
      <c r="J14" s="13">
        <v>0</v>
      </c>
      <c r="K14" s="13">
        <v>0.4</v>
      </c>
      <c r="L14" s="13">
        <v>30</v>
      </c>
      <c r="M14" s="13">
        <v>22</v>
      </c>
      <c r="N14" s="13">
        <v>17</v>
      </c>
      <c r="O14" s="13">
        <v>0.6</v>
      </c>
    </row>
    <row r="15" spans="2:15" s="22" customFormat="1" ht="18" customHeight="1">
      <c r="B15" s="237" t="s">
        <v>32</v>
      </c>
      <c r="C15" s="238"/>
      <c r="D15" s="13">
        <v>0.8</v>
      </c>
      <c r="E15" s="13">
        <v>0.4</v>
      </c>
      <c r="F15" s="13">
        <v>7.5</v>
      </c>
      <c r="G15" s="14">
        <v>41</v>
      </c>
      <c r="H15" s="13">
        <v>0.03</v>
      </c>
      <c r="I15" s="13">
        <v>60</v>
      </c>
      <c r="J15" s="13">
        <v>0</v>
      </c>
      <c r="K15" s="13">
        <v>0.5</v>
      </c>
      <c r="L15" s="13">
        <v>40</v>
      </c>
      <c r="M15" s="13">
        <v>23</v>
      </c>
      <c r="N15" s="13">
        <v>18</v>
      </c>
      <c r="O15" s="13">
        <v>1.2</v>
      </c>
    </row>
    <row r="16" spans="2:15" s="21" customFormat="1" ht="18" customHeight="1">
      <c r="B16" s="232" t="s">
        <v>33</v>
      </c>
      <c r="C16" s="233"/>
      <c r="D16" s="13">
        <v>0.8</v>
      </c>
      <c r="E16" s="13">
        <v>0.2</v>
      </c>
      <c r="F16" s="13">
        <v>10.6</v>
      </c>
      <c r="G16" s="14">
        <v>52</v>
      </c>
      <c r="H16" s="13">
        <v>0.03</v>
      </c>
      <c r="I16" s="13">
        <v>15</v>
      </c>
      <c r="J16" s="13">
        <v>0</v>
      </c>
      <c r="K16" s="13">
        <v>0.3</v>
      </c>
      <c r="L16" s="13">
        <v>37</v>
      </c>
      <c r="M16" s="13">
        <v>30</v>
      </c>
      <c r="N16" s="13">
        <v>26</v>
      </c>
      <c r="O16" s="13">
        <v>0.5</v>
      </c>
    </row>
    <row r="17" spans="2:15" s="23" customFormat="1" ht="18" customHeight="1">
      <c r="B17" s="232" t="s">
        <v>34</v>
      </c>
      <c r="C17" s="233"/>
      <c r="D17" s="13">
        <v>1.1</v>
      </c>
      <c r="E17" s="13">
        <v>0.4</v>
      </c>
      <c r="F17" s="13">
        <v>10.6</v>
      </c>
      <c r="G17" s="14">
        <v>52</v>
      </c>
      <c r="H17" s="13">
        <v>0.01</v>
      </c>
      <c r="I17" s="13">
        <v>15</v>
      </c>
      <c r="J17" s="13">
        <v>0</v>
      </c>
      <c r="K17" s="13">
        <v>0.3</v>
      </c>
      <c r="L17" s="13">
        <v>33</v>
      </c>
      <c r="M17" s="13">
        <v>28</v>
      </c>
      <c r="N17" s="13">
        <v>24</v>
      </c>
      <c r="O17" s="13">
        <v>1.8</v>
      </c>
    </row>
    <row r="18" spans="2:15" s="22" customFormat="1" ht="18" customHeight="1">
      <c r="B18" s="237" t="s">
        <v>35</v>
      </c>
      <c r="C18" s="238"/>
      <c r="D18" s="13">
        <v>0.2</v>
      </c>
      <c r="E18" s="13">
        <v>0.1</v>
      </c>
      <c r="F18" s="13">
        <v>7.9</v>
      </c>
      <c r="G18" s="14">
        <v>34</v>
      </c>
      <c r="H18" s="13">
        <v>0.02</v>
      </c>
      <c r="I18" s="13">
        <v>13</v>
      </c>
      <c r="J18" s="13">
        <v>0</v>
      </c>
      <c r="K18" s="13">
        <v>0.3</v>
      </c>
      <c r="L18" s="13">
        <v>27</v>
      </c>
      <c r="M18" s="13">
        <v>25</v>
      </c>
      <c r="N18" s="13">
        <v>21</v>
      </c>
      <c r="O18" s="13">
        <v>1.9</v>
      </c>
    </row>
    <row r="19" spans="2:15" s="21" customFormat="1" ht="18" customHeight="1">
      <c r="B19" s="232" t="s">
        <v>36</v>
      </c>
      <c r="C19" s="233"/>
      <c r="D19" s="13">
        <v>0.9</v>
      </c>
      <c r="E19" s="13">
        <v>0.1</v>
      </c>
      <c r="F19" s="13">
        <v>9</v>
      </c>
      <c r="G19" s="14">
        <v>44</v>
      </c>
      <c r="H19" s="13">
        <v>0.03</v>
      </c>
      <c r="I19" s="13">
        <v>10</v>
      </c>
      <c r="J19" s="13">
        <v>0</v>
      </c>
      <c r="K19" s="13">
        <v>1.1</v>
      </c>
      <c r="L19" s="13">
        <v>28</v>
      </c>
      <c r="M19" s="13">
        <v>26</v>
      </c>
      <c r="N19" s="13">
        <v>8</v>
      </c>
      <c r="O19" s="13">
        <v>0.7</v>
      </c>
    </row>
    <row r="20" spans="2:15" s="21" customFormat="1" ht="18" customHeight="1">
      <c r="B20" s="232" t="s">
        <v>39</v>
      </c>
      <c r="C20" s="233"/>
      <c r="D20" s="13">
        <v>0.9</v>
      </c>
      <c r="E20" s="13">
        <v>0.1</v>
      </c>
      <c r="F20" s="13">
        <v>9.5</v>
      </c>
      <c r="G20" s="14">
        <v>45</v>
      </c>
      <c r="H20" s="13">
        <v>0.04</v>
      </c>
      <c r="I20" s="13">
        <v>10</v>
      </c>
      <c r="J20" s="13">
        <v>0</v>
      </c>
      <c r="K20" s="13">
        <v>1.1</v>
      </c>
      <c r="L20" s="13">
        <v>20</v>
      </c>
      <c r="M20" s="13">
        <v>34</v>
      </c>
      <c r="N20" s="13">
        <v>16</v>
      </c>
      <c r="O20" s="13">
        <v>0.6</v>
      </c>
    </row>
    <row r="21" spans="2:15" s="7" customFormat="1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</sheetData>
  <sheetProtection/>
  <mergeCells count="21">
    <mergeCell ref="B4:C4"/>
    <mergeCell ref="B11:C11"/>
    <mergeCell ref="B8:C8"/>
    <mergeCell ref="L5:O6"/>
    <mergeCell ref="H5:K6"/>
    <mergeCell ref="B20:C20"/>
    <mergeCell ref="B18:C18"/>
    <mergeCell ref="B15:C15"/>
    <mergeCell ref="B16:C16"/>
    <mergeCell ref="B17:C17"/>
    <mergeCell ref="L1:P1"/>
    <mergeCell ref="G5:G7"/>
    <mergeCell ref="B14:C14"/>
    <mergeCell ref="B9:C9"/>
    <mergeCell ref="B2:O3"/>
    <mergeCell ref="D5:F6"/>
    <mergeCell ref="B19:C19"/>
    <mergeCell ref="B10:C10"/>
    <mergeCell ref="B5:C7"/>
    <mergeCell ref="B12:C12"/>
    <mergeCell ref="B13:C1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2021-08-20T17:23:46Z</cp:lastPrinted>
  <dcterms:created xsi:type="dcterms:W3CDTF">1996-10-08T23:32:33Z</dcterms:created>
  <dcterms:modified xsi:type="dcterms:W3CDTF">2021-08-29T17:38:04Z</dcterms:modified>
  <cp:category/>
  <cp:version/>
  <cp:contentType/>
  <cp:contentStatus/>
</cp:coreProperties>
</file>